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5\2do Trimestre\"/>
    </mc:Choice>
  </mc:AlternateContent>
  <workbookProtection workbookAlgorithmName="SHA-512" workbookHashValue="sbjeDmWHkLcFWpkmKvlRiyyLhLOpqlDWzbCFQlj6NiNweWOlnqgbVjYea1dLa0vXKcZGcaweMo9k3Ys5Ch2pMQ==" workbookSaltValue="/SjWlNfr4VilmpEe6QVKzw==" workbookSpinCount="100000" lockStructure="1"/>
  <bookViews>
    <workbookView xWindow="0" yWindow="0" windowWidth="28800" windowHeight="1347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62913"/>
  <pivotCaches>
    <pivotCache cacheId="99" r:id="rId6"/>
    <pivotCache cacheId="102" r:id="rId7"/>
    <pivotCache cacheId="105" r:id="rId8"/>
    <pivotCache cacheId="108" r:id="rId9"/>
    <pivotCache cacheId="662" r:id="rId10"/>
    <pivotCache cacheId="665" r:id="rId11"/>
    <pivotCache cacheId="668" r:id="rId12"/>
    <pivotCache cacheId="671" r:id="rId13"/>
    <pivotCache cacheId="674" r:id="rId14"/>
    <pivotCache cacheId="677" r:id="rId15"/>
  </pivotCaches>
  <extLst>
    <ext xmlns:x14="http://schemas.microsoft.com/office/spreadsheetml/2009/9/main" uri="{876F7934-8845-4945-9796-88D515C7AA90}">
      <x14:pivotCaches>
        <pivotCache cacheId="8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35" i="1" l="1"/>
  <c r="AI732" i="1" l="1"/>
  <c r="AI733" i="1"/>
  <c r="AI734" i="1"/>
  <c r="AI728" i="1" l="1"/>
  <c r="AI729" i="1"/>
  <c r="AI730" i="1"/>
  <c r="AI731" i="1"/>
  <c r="AI727" i="1" l="1"/>
  <c r="AI726" i="1" l="1"/>
  <c r="AI3" i="1" l="1"/>
  <c r="AI4"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F17" i="9" l="1"/>
  <c r="F16" i="9"/>
  <c r="F15" i="9"/>
  <c r="F18" i="9" l="1"/>
  <c r="I93" i="9"/>
  <c r="I90" i="9"/>
  <c r="J53" i="9"/>
  <c r="I45" i="9"/>
  <c r="E25" i="9"/>
  <c r="E15" i="9"/>
  <c r="K53" i="9"/>
  <c r="K94" i="9"/>
  <c r="E119" i="9"/>
  <c r="J84" i="9"/>
  <c r="K47" i="9"/>
  <c r="I88" i="9"/>
  <c r="I84" i="9"/>
  <c r="I35" i="9"/>
  <c r="J45" i="9"/>
  <c r="J87" i="9"/>
  <c r="I48" i="9"/>
  <c r="I79" i="9"/>
  <c r="K93" i="9"/>
  <c r="I82" i="9"/>
  <c r="J38" i="9"/>
  <c r="E132" i="9"/>
  <c r="I43" i="9"/>
  <c r="E104" i="9"/>
  <c r="K82" i="9"/>
  <c r="K96" i="9"/>
  <c r="J37" i="9"/>
  <c r="K81" i="9"/>
  <c r="J91" i="9"/>
  <c r="E64" i="9"/>
  <c r="K80" i="9"/>
  <c r="K85" i="9"/>
  <c r="I91" i="9"/>
  <c r="J96" i="9"/>
  <c r="I37" i="9"/>
  <c r="J47" i="9"/>
  <c r="E65" i="9"/>
  <c r="I38" i="9"/>
  <c r="E107" i="9"/>
  <c r="J36" i="9"/>
  <c r="J80" i="9"/>
  <c r="K88" i="9"/>
  <c r="K51" i="9"/>
  <c r="K84" i="9"/>
  <c r="J40" i="9"/>
  <c r="J43" i="9"/>
  <c r="I49" i="9"/>
  <c r="I44" i="9"/>
  <c r="J79" i="9"/>
  <c r="K52" i="9"/>
  <c r="I83" i="9"/>
  <c r="I55" i="9"/>
  <c r="E106" i="9"/>
  <c r="J35" i="9"/>
  <c r="K54" i="9"/>
  <c r="E27" i="9"/>
  <c r="I53" i="9"/>
  <c r="J97" i="9"/>
  <c r="J54" i="9"/>
  <c r="J44" i="9"/>
  <c r="K83" i="9"/>
  <c r="I80" i="9"/>
  <c r="J92" i="9"/>
  <c r="I81" i="9"/>
  <c r="E17" i="9"/>
  <c r="K41" i="9"/>
  <c r="I47" i="9"/>
  <c r="K77" i="9"/>
  <c r="J88" i="9"/>
  <c r="K44" i="9"/>
  <c r="K45" i="9"/>
  <c r="K92" i="9"/>
  <c r="K39" i="9"/>
  <c r="K86" i="9"/>
  <c r="E115" i="9"/>
  <c r="I94" i="9"/>
  <c r="K37" i="9"/>
  <c r="J90" i="9"/>
  <c r="I54" i="9"/>
  <c r="K42" i="9"/>
  <c r="I77" i="9"/>
  <c r="K90" i="9"/>
  <c r="J41" i="9"/>
  <c r="I39" i="9"/>
  <c r="E63" i="9"/>
  <c r="K95" i="9"/>
  <c r="I51" i="9"/>
  <c r="J83" i="9"/>
  <c r="J94" i="9"/>
  <c r="K91" i="9"/>
  <c r="K79" i="9"/>
  <c r="J55" i="9"/>
  <c r="I41" i="9"/>
  <c r="K43" i="9"/>
  <c r="J89" i="9"/>
  <c r="E108" i="9"/>
  <c r="K40" i="9"/>
  <c r="K89" i="9"/>
  <c r="E141" i="9"/>
  <c r="J81" i="9"/>
  <c r="J82" i="9"/>
  <c r="K46" i="9"/>
  <c r="I89" i="9"/>
  <c r="K48" i="9"/>
  <c r="I42" i="9"/>
  <c r="E130" i="9"/>
  <c r="K36" i="9"/>
  <c r="E117" i="9"/>
  <c r="J49" i="9"/>
  <c r="J86" i="9"/>
  <c r="E131" i="9"/>
  <c r="I96" i="9"/>
  <c r="E16" i="9"/>
  <c r="K50" i="9"/>
  <c r="E24" i="9"/>
  <c r="J77" i="9"/>
  <c r="I92" i="9"/>
  <c r="J50" i="9"/>
  <c r="J39" i="9"/>
  <c r="E105" i="9"/>
  <c r="K55" i="9"/>
  <c r="K78" i="9"/>
  <c r="I50" i="9"/>
  <c r="I85" i="9"/>
  <c r="K97" i="9"/>
  <c r="I46" i="9"/>
  <c r="I87" i="9"/>
  <c r="I97" i="9"/>
  <c r="J85" i="9"/>
  <c r="I36" i="9"/>
  <c r="I86" i="9"/>
  <c r="E116" i="9"/>
  <c r="J42" i="9"/>
  <c r="E26" i="9"/>
  <c r="J51" i="9"/>
  <c r="J46" i="9"/>
  <c r="J48" i="9"/>
  <c r="K38" i="9"/>
  <c r="I78" i="9"/>
  <c r="E142" i="9"/>
  <c r="J95" i="9"/>
  <c r="J78" i="9"/>
  <c r="E120" i="9"/>
  <c r="J52" i="9"/>
  <c r="E28" i="9"/>
  <c r="E118" i="9"/>
  <c r="I95" i="9"/>
  <c r="I52" i="9"/>
  <c r="E121" i="9"/>
  <c r="K49" i="9"/>
  <c r="K35" i="9"/>
  <c r="K87" i="9"/>
  <c r="E140" i="9"/>
  <c r="J93" i="9"/>
  <c r="I40" i="9"/>
  <c r="F64" i="9" l="1"/>
  <c r="F65" i="9"/>
  <c r="F63" i="9"/>
  <c r="E126" i="9"/>
  <c r="E127" i="9"/>
  <c r="E128" i="9"/>
  <c r="E129" i="9"/>
  <c r="G63" i="9" l="1"/>
  <c r="G64" i="9"/>
  <c r="G65" i="9"/>
  <c r="E18" i="9" l="1"/>
</calcChain>
</file>

<file path=xl/connections.xml><?xml version="1.0" encoding="utf-8"?>
<connections xmlns="http://schemas.openxmlformats.org/spreadsheetml/2006/main">
  <connection id="1" name="LinkedTable_BD" type="102" refreshedVersion="6"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<sst xmlns="http://schemas.openxmlformats.org/spreadsheetml/2006/main" count="21935" uniqueCount="4294">
  <si>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</si>
  <si>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</si>
  <si>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</si>
  <si>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</si>
  <si>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</si>
  <si>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</si>
  <si>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</si>
  <si>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</si>
  <si>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</si>
  <si>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</si>
  <si>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</si>
  <si>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</si>
  <si>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</si>
  <si>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</si>
  <si>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</si>
  <si>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</si>
  <si>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</si>
  <si>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</si>
  <si>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</si>
  <si>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</si>
  <si>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</si>
  <si>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</si>
  <si>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</si>
  <si>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</si>
  <si>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</si>
  <si>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</si>
  <si>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</si>
  <si>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</si>
  <si>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</si>
  <si>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</si>
  <si>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</si>
  <si>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</si>
  <si>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</si>
  <si>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</si>
  <si>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</si>
  <si>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</si>
  <si>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</si>
  <si>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</si>
  <si>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</si>
  <si>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</si>
  <si>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</si>
  <si>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</si>
  <si>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</si>
  <si>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</si>
  <si>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</si>
  <si>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</si>
  <si>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</si>
  <si>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</si>
  <si>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</si>
  <si>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</si>
  <si>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</si>
  <si>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</si>
  <si>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</si>
  <si>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</si>
  <si>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</si>
  <si>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</si>
  <si>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</si>
  <si>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</si>
  <si>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</si>
  <si>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</si>
  <si>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</si>
  <si>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</si>
  <si>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</si>
  <si>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</si>
  <si>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</si>
  <si>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</si>
  <si>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</si>
  <si>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</si>
  <si>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</si>
  <si>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</si>
  <si>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</si>
  <si>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</si>
  <si>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</si>
  <si>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</si>
  <si>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</si>
  <si>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</si>
  <si>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</si>
  <si>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</si>
  <si>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</si>
  <si>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</si>
  <si>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</si>
  <si>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</si>
  <si>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</si>
  <si>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</si>
  <si>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</si>
  <si>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</si>
  <si>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</si>
  <si>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</si>
  <si>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</si>
  <si>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</si>
  <si>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</si>
  <si>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</si>
  <si>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</si>
  <si>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</si>
  <si>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</si>
  <si>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</si>
  <si>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</si>
  <si>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</si>
  <si>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</si>
  <si>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</si>
  <si>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</si>
  <si>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</si>
  <si>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</si>
  <si>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</si>
  <si>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</si>
  <si>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</si>
  <si>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</si>
  <si>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</si>
  <si>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</si>
  <si>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</si>
  <si>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</si>
  <si>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</si>
  <si>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</si>
  <si>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</si>
  <si>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</si>
  <si>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</si>
  <si>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</si>
  <si>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</si>
  <si>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</si>
  <si>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</si>
  <si>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</si>
  <si>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</si>
  <si>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</si>
  <si>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</si>
  <si>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</si>
  <si>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</si>
  <si>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</si>
  <si>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</si>
  <si>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</si>
  <si>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</si>
  <si>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</si>
  <si>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</si>
  <si>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</si>
  <si>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</si>
  <si>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</si>
  <si>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</si>
  <si>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</si>
  <si>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</si>
  <si>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</si>
  <si>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</si>
  <si>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</si>
  <si>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</si>
  <si>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</si>
  <si>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</si>
  <si>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</si>
  <si>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</si>
  <si>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</si>
  <si>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</si>
  <si>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</si>
  <si>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</si>
  <si>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</si>
  <si>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</si>
  <si>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</si>
  <si>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</si>
  <si>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</si>
  <si>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</si>
  <si>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</si>
  <si>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</si>
  <si>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</si>
  <si>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</si>
  <si>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</si>
  <si>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</si>
  <si>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</si>
  <si>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</si>
  <si>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</si>
  <si>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</si>
  <si>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</si>
  <si>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</si>
  <si>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</si>
  <si>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</si>
  <si>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</si>
  <si>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</si>
  <si>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</si>
  <si>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</si>
  <si>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</si>
  <si>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</si>
  <si>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</si>
  <si>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</si>
  <si>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</si>
  <si>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</si>
  <si>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</si>
  <si>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</si>
  <si>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</si>
  <si>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</si>
  <si>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</si>
  <si>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</si>
  <si>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</si>
  <si>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</si>
  <si>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</si>
  <si>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</si>
  <si>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</si>
  <si>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</si>
  <si>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</si>
  <si>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</si>
  <si>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</si>
  <si>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</si>
  <si>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</si>
  <si>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</si>
  <si>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</si>
  <si>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</si>
  <si>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</si>
  <si>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</si>
  <si>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</si>
  <si>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</si>
  <si>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</si>
  <si>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</si>
  <si>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</si>
  <si>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</si>
  <si>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</si>
  <si>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</si>
  <si>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</si>
  <si>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</si>
  <si>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</si>
  <si>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</si>
  <si>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</si>
  <si>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</si>
  <si>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</si>
  <si>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</si>
  <si>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</si>
  <si>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</si>
  <si>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</si>
  <si>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</si>
  <si>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</si>
  <si>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</si>
  <si>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</si>
  <si>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</si>
  <si>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</si>
  <si>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</si>
  <si>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</si>
  <si>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</si>
  <si>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</si>
  <si>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</si>
  <si>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</si>
  <si>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</si>
  <si>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</si>
  <si>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</si>
  <si>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</si>
  <si>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</si>
  <si>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</si>
  <si>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</si>
  <si>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</si>
  <si>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</si>
  <si>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</si>
  <si>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</si>
  <si>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</si>
  <si>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</si>
  <si>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</si>
  <si>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</si>
  <si>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</si>
  <si>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</si>
  <si>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</si>
  <si>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</si>
  <si>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</si>
  <si>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</si>
  <si>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</si>
  <si>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</si>
  <si>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</si>
  <si>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</si>
  <si>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</si>
  <si>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</si>
  <si>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</si>
  <si>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</si>
  <si>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</si>
  <si>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</si>
  <si>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</si>
  <si>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</si>
  <si>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</si>
  <si>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</si>
  <si>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</si>
  <si>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</si>
  <si>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</si>
  <si>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</si>
  <si>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</si>
  <si>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</si>
  <si>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</si>
  <si>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</si>
  <si>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</si>
  <si>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</si>
  <si>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</si>
  <si>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</si>
  <si>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</si>
  <si>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</si>
  <si>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</si>
  <si>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</si>
  <si>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</si>
  <si>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</si>
  <si>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</si>
  <si>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</si>
  <si>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</si>
  <si>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</si>
  <si>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</si>
  <si>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</si>
  <si>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</si>
  <si>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</si>
  <si>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</si>
  <si>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</si>
  <si>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</si>
  <si>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</si>
  <si>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</si>
  <si>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</si>
  <si>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</si>
  <si>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</si>
  <si>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</si>
  <si>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</si>
  <si>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</si>
  <si>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</si>
  <si>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</si>
  <si>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</si>
  <si>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</si>
  <si>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</si>
  <si>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</si>
  <si>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</si>
  <si>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</si>
  <si>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</si>
  <si>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</si>
  <si>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</si>
  <si>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</si>
  <si>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</si>
  <si>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</si>
  <si>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</si>
  <si>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</si>
  <si>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</si>
  <si>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</si>
  <si>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</si>
  <si>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</si>
  <si>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</si>
  <si>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</si>
  <si>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</si>
  <si>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</si>
  <si>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</si>
  <si>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</si>
  <si>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</si>
  <si>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</si>
  <si>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</si>
  <si>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</si>
  <si>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</si>
  <si>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</si>
  <si>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</si>
  <si>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</si>
  <si>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</si>
  <si>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</si>
  <si>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</si>
  <si>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</si>
  <si>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</si>
  <si>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</si>
  <si>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</si>
  <si>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</si>
  <si>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</si>
  <si>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</si>
  <si>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</si>
  <si>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</si>
  <si>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</si>
  <si>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</si>
  <si>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</si>
  <si>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</si>
  <si>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</si>
  <si>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</si>
  <si>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</si>
  <si>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</si>
  <si>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</si>
  <si>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</si>
  <si>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</si>
  <si>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</si>
  <si>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</si>
  <si>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</si>
  <si>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</si>
  <si>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</si>
  <si>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</si>
  <si>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</si>
  <si>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</si>
  <si>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</si>
  <si>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</si>
  <si>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</si>
  <si>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</si>
  <si>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</si>
  <si>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</si>
  <si>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</si>
  <si>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</si>
  <si>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</si>
  <si>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</si>
  <si>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</si>
  <si>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</si>
  <si>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</si>
  <si>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</si>
  <si>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</si>
  <si>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</si>
  <si>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</si>
  <si>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</si>
  <si>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</si>
  <si>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</si>
  <si>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</si>
  <si>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</si>
  <si>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</si>
  <si>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</si>
  <si>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</si>
  <si>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</si>
  <si>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</si>
  <si>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</si>
  <si>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</si>
  <si>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</si>
  <si>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</si>
  <si>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</si>
  <si>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</si>
  <si>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</si>
  <si>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</si>
  <si>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</si>
  <si>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</si>
  <si>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</si>
  <si>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</si>
  <si>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</si>
  <si>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</si>
  <si>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</si>
  <si>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</si>
  <si>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</si>
  <si>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</si>
  <si>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</si>
  <si>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</si>
  <si>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</si>
  <si>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</si>
  <si>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</si>
  <si>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</si>
  <si>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</si>
  <si>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</si>
  <si>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</si>
  <si>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</si>
  <si>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</si>
  <si>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</si>
  <si>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</si>
  <si>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</si>
  <si>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</si>
  <si>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</si>
  <si>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</si>
  <si>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</si>
  <si>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</si>
  <si>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</si>
  <si>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</si>
  <si>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</si>
  <si>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</si>
  <si>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</si>
  <si>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</si>
  <si>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</si>
  <si>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</si>
  <si>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</si>
  <si>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</si>
  <si>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</si>
  <si>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</si>
  <si>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</si>
  <si>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</si>
  <si>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</si>
  <si>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</si>
  <si>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</si>
  <si>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</si>
  <si>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</si>
  <si>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</si>
  <si>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</si>
  <si>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</si>
  <si>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</si>
  <si>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</si>
  <si>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</si>
  <si>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</si>
  <si>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</si>
  <si>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</si>
  <si>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</si>
  <si>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</si>
  <si>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</si>
  <si>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</si>
  <si>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</si>
  <si>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</si>
  <si>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</si>
  <si>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</si>
  <si>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</si>
  <si>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</si>
  <si>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</si>
  <si>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</si>
  <si>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</si>
  <si>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</si>
  <si>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</si>
  <si>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</si>
  <si>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</si>
  <si>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</si>
  <si>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</si>
  <si>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</si>
  <si>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</si>
  <si>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</si>
  <si>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</si>
  <si>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</si>
  <si>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</si>
  <si>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</si>
  <si>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</si>
  <si>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</si>
  <si>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</si>
  <si>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</si>
  <si>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</si>
  <si>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</si>
  <si>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</si>
  <si>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</si>
  <si>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</si>
  <si>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</si>
  <si>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</si>
  <si>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</si>
  <si>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</si>
  <si>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</si>
  <si>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</si>
  <si>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</si>
  <si>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</si>
  <si>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</si>
  <si>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</si>
  <si>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</si>
  <si>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</si>
  <si>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</si>
  <si>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</si>
  <si>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</si>
  <si>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</si>
  <si>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</si>
  <si>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</si>
  <si>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</si>
  <si>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</si>
  <si>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</si>
  <si>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</si>
  <si>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</si>
  <si>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</si>
  <si>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</si>
  <si>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</si>
  <si>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</si>
  <si>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</si>
  <si>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</si>
  <si>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</si>
  <si>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</si>
  <si>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</si>
  <si>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</si>
  <si>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</si>
  <si>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</si>
  <si>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</si>
  <si>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</si>
  <si>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</si>
  <si>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</si>
  <si>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</si>
  <si>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</si>
  <si>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</si>
  <si>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</si>
  <si>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</si>
  <si>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</si>
  <si>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</si>
  <si>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</si>
  <si>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</si>
  <si>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</si>
  <si>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</si>
  <si>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</si>
  <si>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</si>
  <si>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</si>
  <si>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</si>
  <si>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</si>
  <si>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</si>
  <si>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</si>
  <si>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</si>
  <si>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</si>
  <si>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</si>
  <si>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</si>
  <si>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</si>
  <si>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</si>
  <si>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</si>
  <si>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</si>
  <si>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</si>
  <si>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</si>
  <si>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</si>
  <si>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</si>
  <si>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</si>
  <si>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</si>
  <si>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</si>
  <si>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</si>
  <si>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</si>
  <si>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</si>
  <si>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</si>
  <si>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</si>
  <si>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</si>
  <si>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</si>
  <si>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</si>
  <si>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</si>
  <si>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</si>
  <si>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</si>
  <si>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</si>
  <si>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</si>
  <si>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</si>
  <si>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</si>
  <si>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</si>
  <si>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</si>
  <si>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</si>
  <si>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</si>
  <si>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</si>
  <si>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</si>
  <si>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</si>
  <si>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</si>
  <si>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</si>
  <si>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</si>
  <si>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</si>
  <si>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</si>
  <si>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</si>
  <si>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</si>
  <si>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</si>
  <si>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</si>
  <si>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</si>
  <si>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</si>
  <si>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</si>
  <si>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</si>
  <si>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</si>
  <si>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</si>
  <si>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</si>
  <si>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</si>
  <si>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</si>
  <si>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</si>
  <si>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</si>
  <si>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</si>
  <si>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</si>
  <si>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</si>
  <si>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</si>
  <si>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</si>
  <si>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</si>
  <si>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</si>
  <si>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</si>
  <si>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</si>
  <si>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</si>
  <si>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</si>
  <si>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</si>
  <si>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</si>
  <si>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</si>
  <si>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</si>
  <si>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</si>
  <si>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</si>
  <si>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</si>
  <si>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</si>
  <si>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</si>
  <si>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</si>
  <si>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</si>
  <si>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</si>
  <si>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</si>
  <si>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</si>
  <si>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</si>
  <si>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</si>
  <si>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</si>
  <si>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</si>
  <si>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</si>
  <si>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</si>
  <si>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</si>
  <si>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</si>
  <si>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</si>
  <si>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</si>
  <si>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</si>
  <si>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</si>
  <si>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</si>
  <si>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</si>
  <si>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</si>
  <si>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</si>
  <si>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</si>
  <si>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</si>
  <si>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</si>
  <si>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</si>
  <si>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</si>
  <si>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</si>
  <si>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</si>
  <si>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</si>
  <si>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</si>
  <si>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</si>
  <si>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</si>
  <si>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</si>
  <si>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</si>
  <si>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</si>
  <si>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</si>
  <si>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</si>
  <si>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</si>
  <si>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</si>
  <si>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</si>
  <si>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</si>
  <si>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</si>
  <si>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</si>
  <si>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</si>
  <si>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</si>
  <si>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</si>
  <si>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</si>
  <si>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</si>
  <si>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</si>
  <si>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</si>
  <si>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</si>
  <si>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</si>
  <si>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</si>
  <si>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</si>
  <si>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</si>
  <si>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</si>
  <si>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</si>
  <si>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</si>
  <si>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</si>
  <si>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</si>
  <si>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</si>
  <si>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</si>
  <si>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</si>
  <si>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</si>
  <si>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</si>
  <si>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</si>
  <si>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</si>
  <si>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</si>
  <si>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</si>
  <si>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</si>
  <si>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</si>
  <si>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</si>
  <si>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</si>
  <si>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</si>
  <si>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</si>
  <si>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</si>
  <si>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</si>
  <si>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</si>
  <si>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</si>
  <si>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</si>
  <si>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</si>
  <si>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</si>
  <si>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</si>
  <si>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</si>
  <si>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</si>
  <si>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</si>
  <si>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</si>
  <si>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</si>
  <si>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</si>
  <si>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</si>
  <si>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</si>
  <si>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</si>
  <si>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</si>
  <si>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</si>
  <si>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</si>
  <si>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</si>
  <si>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</si>
  <si>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</si>
  <si>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</si>
  <si>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</si>
  <si>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</si>
  <si>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</si>
  <si>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</si>
  <si>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</si>
  <si>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</si>
  <si>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</si>
  <si>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</si>
  <si>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</si>
  <si>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</si>
  <si>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</si>
  <si>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</si>
  <si>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</si>
  <si>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</si>
  <si>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</si>
  <si>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</si>
  <si>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</si>
  <si>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</si>
  <si>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</si>
  <si>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</si>
  <si>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</si>
  <si>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</si>
  <si>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</si>
  <si>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</si>
  <si>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</si>
  <si>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</si>
  <si>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</si>
  <si>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</si>
  <si>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</si>
  <si>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</si>
  <si>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</si>
  <si>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</si>
  <si>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</si>
  <si>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</si>
  <si>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</si>
  <si>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</si>
  <si>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</si>
  <si>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</si>
  <si>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</si>
  <si>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</si>
  <si>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</si>
  <si>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</si>
  <si>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</si>
  <si>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</si>
  <si>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</si>
  <si>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</si>
  <si>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</si>
  <si>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</si>
  <si>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</si>
  <si>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</si>
  <si>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</si>
  <si>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</si>
  <si>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</si>
  <si>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</si>
  <si>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</si>
  <si>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</si>
  <si>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</si>
  <si>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</si>
  <si>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</si>
  <si>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</si>
  <si>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</si>
  <si>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</si>
  <si>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</si>
  <si>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</si>
  <si>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</si>
  <si>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</si>
  <si>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</si>
  <si>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</si>
  <si>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</si>
  <si>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</si>
  <si>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</si>
  <si>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</si>
  <si>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</si>
  <si>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</si>
  <si>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</si>
  <si>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</si>
  <si>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</si>
  <si>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</si>
  <si>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</si>
  <si>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</si>
  <si>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</si>
  <si>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</si>
  <si>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</si>
  <si>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</si>
  <si>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</si>
  <si>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</si>
  <si>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</si>
  <si>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</si>
  <si>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</si>
  <si>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</si>
  <si>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</si>
  <si>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</si>
  <si>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</si>
  <si>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</si>
  <si>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</si>
  <si>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</si>
  <si>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</si>
  <si>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</si>
  <si>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</si>
  <si>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</si>
  <si>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</si>
  <si>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</si>
  <si>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</si>
  <si>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</si>
  <si>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</si>
  <si>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</si>
  <si>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</si>
  <si>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</si>
  <si>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</si>
  <si>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</si>
  <si>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</si>
  <si>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</si>
  <si>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</si>
  <si>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</si>
  <si>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</si>
  <si>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</si>
  <si>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</si>
  <si>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</si>
  <si>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</si>
  <si>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</si>
  <si>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</si>
  <si>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</si>
  <si>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</si>
  <si>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</si>
  <si>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</si>
  <si>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</si>
  <si>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</si>
  <si>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</si>
  <si>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</si>
  <si>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</si>
  <si>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</si>
  <si>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</si>
  <si>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</si>
  <si>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</si>
  <si>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</si>
  <si>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</si>
  <si>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</si>
  <si>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</si>
  <si>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</si>
  <si>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</si>
  <si>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</si>
  <si>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</si>
  <si>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</si>
  <si>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</si>
  <si>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</si>
  <si>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</si>
  <si>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</si>
  <si>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</si>
  <si>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</si>
  <si>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</si>
  <si>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</si>
  <si>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</si>
  <si>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</si>
  <si>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</si>
  <si>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</si>
  <si>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</si>
  <si>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</si>
  <si>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</si>
  <si>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</si>
  <si>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</si>
  <si>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</si>
  <si>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</si>
  <si>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</si>
  <si>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</si>
  <si>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</si>
  <si>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</si>
  <si>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</si>
  <si>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</si>
  <si>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</si>
  <si>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</si>
  <si>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</si>
  <si>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</si>
  <si>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</si>
  <si>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</si>
  <si>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</si>
  <si>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</si>
  <si>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</si>
  <si>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</si>
  <si>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</si>
  <si>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</si>
  <si>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</si>
  <si>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</si>
  <si>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</si>
  <si>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</si>
  <si>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</si>
  <si>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</si>
  <si>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</si>
  <si>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</si>
  <si>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</si>
  <si>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</si>
  <si>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</si>
  <si>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</si>
  <si>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</si>
  <si>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</si>
  <si>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</si>
  <si>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</si>
  <si>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</si>
  <si>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</si>
  <si>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</si>
  <si>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</si>
  <si>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</si>
  <si>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</si>
  <si>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</si>
  <si>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</si>
  <si>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</si>
  <si>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</si>
  <si>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</si>
  <si>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</si>
  <si>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</si>
  <si>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</si>
  <si>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</si>
  <si>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</si>
  <si>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</si>
  <si>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</si>
  <si>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</si>
  <si>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</si>
  <si>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</si>
  <si>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</si>
  <si>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</si>
  <si>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</si>
  <si>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</si>
  <si>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</si>
  <si>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</si>
  <si>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</si>
  <si>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</si>
  <si>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</si>
  <si>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</si>
  <si>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</si>
  <si>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</si>
  <si>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</si>
  <si>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</si>
  <si>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</si>
  <si>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</si>
  <si>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</si>
  <si>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</si>
  <si>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</si>
  <si>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</si>
  <si>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</si>
  <si>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</si>
  <si>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</si>
  <si>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</si>
  <si>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</si>
  <si>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</si>
  <si>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</si>
  <si>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</si>
  <si>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</si>
  <si>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</si>
  <si>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</si>
  <si>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</si>
  <si>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</si>
  <si>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</si>
  <si>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</si>
  <si>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</si>
  <si>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</si>
  <si>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</si>
  <si>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</si>
  <si>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</si>
  <si>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</si>
  <si>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</si>
  <si>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</si>
  <si>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</si>
  <si>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</si>
  <si>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</si>
  <si>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</si>
  <si>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</si>
  <si>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</si>
  <si>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</si>
  <si>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</si>
  <si>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</si>
  <si>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</si>
  <si>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</si>
  <si>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</si>
  <si>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</si>
  <si>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</si>
  <si>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</si>
  <si>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</si>
  <si>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</si>
  <si>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</si>
  <si>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</si>
  <si>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</si>
  <si>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</si>
  <si>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</si>
  <si>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</si>
  <si>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</si>
  <si>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</si>
  <si>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</si>
  <si>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</si>
  <si>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</si>
  <si>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</si>
  <si>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</si>
  <si>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</si>
  <si>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</si>
  <si>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</si>
  <si>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</si>
  <si>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</si>
  <si>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</si>
  <si>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</si>
  <si>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</si>
  <si>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</si>
  <si>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</si>
  <si>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</si>
  <si>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</si>
  <si>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</si>
  <si>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</si>
  <si>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</si>
  <si>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</si>
  <si>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</si>
  <si>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</si>
  <si>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</si>
  <si>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</si>
  <si>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</si>
  <si>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</si>
  <si>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</si>
  <si>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</si>
  <si>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</si>
  <si>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</si>
  <si>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</si>
  <si>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</si>
  <si>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</si>
  <si>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</si>
  <si>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</si>
  <si>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</si>
  <si>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</si>
  <si>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</si>
  <si>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</si>
  <si>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</si>
  <si>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</si>
  <si>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</si>
  <si>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</si>
  <si>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</si>
  <si>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</si>
  <si>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</si>
  <si>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</si>
  <si>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</si>
  <si>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</si>
  <si>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</si>
  <si>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</si>
  <si>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</si>
  <si>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</si>
  <si>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</si>
  <si>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</si>
  <si>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</si>
  <si>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</si>
  <si>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</si>
  <si>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</si>
  <si>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</si>
  <si>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</si>
  <si>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</si>
  <si>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</si>
  <si>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</si>
  <si>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</si>
  <si>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</si>
  <si>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</si>
  <si>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</si>
  <si>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</si>
  <si>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</si>
  <si>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</si>
  <si>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</si>
  <si>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</si>
  <si>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</si>
  <si>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</si>
  <si>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</si>
  <si>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</si>
  <si>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</si>
  <si>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</si>
  <si>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</si>
  <si>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</si>
  <si>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</si>
  <si>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</si>
  <si>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</si>
  <si>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</si>
  <si>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</si>
  <si>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</si>
  <si>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</si>
  <si>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</si>
  <si>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</si>
  <si>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</si>
  <si>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</si>
  <si>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</si>
  <si>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</si>
  <si>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</si>
  <si>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</si>
  <si>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</si>
  <si>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</si>
  <si>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</si>
  <si>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</si>
  <si>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</si>
  <si>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</si>
  <si>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</si>
  <si>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</si>
  <si>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</si>
  <si>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</si>
  <si>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</si>
  <si>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</si>
  <si>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</si>
  <si>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</si>
  <si>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</si>
  <si>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</si>
  <si>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</si>
  <si>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</si>
  <si>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</si>
  <si>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</si>
  <si>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</si>
  <si>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</si>
  <si>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</si>
  <si>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</si>
  <si>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</si>
  <si>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</si>
  <si>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</si>
  <si>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</si>
  <si>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</si>
  <si>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</si>
  <si>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</si>
  <si>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</si>
  <si>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</si>
  <si>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</si>
  <si>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</si>
  <si>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</si>
  <si>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</si>
  <si>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</si>
  <si>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</si>
  <si>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</si>
  <si>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</si>
  <si>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</si>
  <si>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</si>
  <si>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</si>
  <si>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</si>
  <si>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</si>
  <si>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</si>
  <si>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</si>
  <si>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</si>
  <si>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</si>
  <si>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</si>
  <si>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</si>
  <si>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</si>
  <si>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</si>
  <si>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</si>
  <si>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</si>
  <si>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</si>
  <si>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</si>
  <si>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</si>
  <si>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</si>
  <si>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</si>
  <si>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</si>
  <si>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</si>
  <si>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</si>
  <si>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</si>
  <si>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</si>
  <si>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</si>
  <si>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</si>
  <si>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</si>
  <si>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</si>
  <si>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</si>
  <si>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</si>
  <si>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</si>
  <si>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</si>
  <si>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</si>
  <si>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</si>
  <si>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</si>
  <si>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</si>
  <si>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</si>
  <si>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</si>
  <si>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</si>
  <si>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</si>
  <si>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</si>
  <si>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</si>
  <si>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</si>
  <si>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</si>
  <si>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</si>
  <si>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</si>
  <si>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</si>
  <si>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</si>
  <si>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</si>
  <si>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</si>
  <si>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</si>
  <si>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</si>
  <si>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</si>
  <si>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</si>
  <si>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</si>
  <si>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</si>
  <si>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</si>
  <si>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</si>
  <si>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</si>
  <si>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</si>
  <si>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</si>
  <si>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</si>
  <si>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</si>
  <si>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</si>
  <si>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</si>
  <si>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</si>
  <si>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</si>
  <si>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</si>
  <si>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</si>
  <si>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</si>
  <si>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</si>
  <si>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</si>
  <si>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</si>
  <si>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</si>
  <si>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</si>
  <si>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</si>
  <si>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</si>
  <si>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</si>
  <si>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</si>
  <si>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</si>
  <si>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</si>
  <si>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</si>
  <si>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</si>
  <si>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</si>
  <si>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</si>
  <si>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</si>
  <si>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</si>
  <si>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</si>
  <si>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</si>
  <si>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</si>
  <si>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</si>
  <si>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</si>
  <si>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</si>
  <si>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</si>
  <si>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</si>
  <si>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</si>
  <si>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</si>
  <si>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</si>
  <si>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</si>
  <si>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</si>
  <si>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</si>
  <si>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</si>
  <si>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</si>
  <si>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</si>
  <si>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</si>
  <si>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</si>
  <si>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</si>
  <si>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</si>
  <si>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</si>
  <si>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</si>
  <si>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</si>
  <si>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</si>
  <si>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</si>
  <si>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</si>
  <si>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</si>
  <si>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</si>
  <si>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</si>
  <si>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</si>
  <si>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</si>
  <si>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</si>
  <si>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</si>
  <si>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</si>
  <si>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</si>
  <si>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</si>
  <si>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</si>
  <si>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</si>
  <si>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</si>
  <si>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</si>
  <si>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</si>
  <si>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</si>
  <si>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</si>
  <si>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</si>
  <si>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</si>
  <si>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</si>
  <si>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</si>
  <si>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</si>
  <si>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</si>
  <si>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</si>
  <si>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</si>
  <si>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</si>
  <si>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</si>
  <si>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</si>
  <si>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</si>
  <si>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</si>
  <si>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</si>
  <si>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</si>
  <si>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</si>
  <si>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</si>
  <si>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</si>
  <si>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</si>
  <si>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</si>
  <si>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</si>
  <si>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</si>
  <si>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</si>
  <si>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</si>
  <si>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</si>
  <si>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</si>
  <si>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</si>
  <si>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</si>
  <si>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</si>
  <si>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</si>
  <si>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</si>
  <si>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</si>
  <si>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</si>
  <si>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</si>
  <si>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</si>
  <si>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</si>
  <si>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</si>
  <si>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</si>
  <si>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</si>
  <si>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</si>
  <si>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</si>
  <si>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</si>
  <si>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</si>
  <si>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</si>
  <si>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</si>
  <si>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</si>
  <si>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</si>
  <si>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</si>
  <si>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</si>
  <si>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</si>
  <si>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</si>
  <si>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</si>
  <si>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</si>
  <si>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</si>
  <si>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</si>
  <si>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</si>
  <si>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</si>
  <si>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</si>
  <si>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</si>
  <si>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</si>
  <si>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</si>
  <si>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</si>
  <si>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</si>
  <si>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</si>
  <si>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</si>
  <si>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</si>
  <si>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</si>
  <si>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</si>
  <si>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</si>
  <si>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</si>
  <si>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</si>
  <si>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</si>
  <si>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</si>
  <si>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</si>
  <si>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</si>
  <si>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</si>
  <si>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</si>
  <si>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</si>
  <si>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</si>
  <si>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</si>
  <si>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</si>
  <si>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</si>
  <si>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</si>
  <si>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</si>
  <si>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</si>
  <si>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</si>
  <si>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</si>
  <si>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</si>
  <si>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</si>
  <si>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</si>
  <si>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</si>
  <si>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</si>
  <si>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</si>
  <si>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</si>
  <si>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</si>
  <si>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</si>
  <si>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</si>
  <si>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</si>
  <si>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</si>
  <si>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</si>
  <si>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</si>
  <si>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</si>
  <si>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</si>
  <si>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</si>
  <si>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</si>
  <si>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</si>
  <si>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</si>
  <si>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</si>
  <si>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</si>
  <si>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</si>
  <si>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</si>
  <si>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</si>
  <si>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</si>
  <si>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</si>
  <si>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</si>
  <si>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</si>
  <si>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</si>
  <si>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</si>
  <si>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</si>
  <si>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</si>
  <si>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</si>
  <si>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</si>
  <si>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</si>
  <si>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</si>
  <si>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</si>
  <si>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</si>
  <si>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</si>
  <si>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</si>
  <si>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</si>
  <si>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</si>
  <si>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</si>
  <si>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</si>
  <si>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</si>
  <si>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</si>
  <si>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</si>
  <si>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</si>
  <si>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</si>
  <si>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</si>
  <si>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</si>
  <si>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</si>
  <si>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</si>
  <si>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</si>
  <si>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</si>
  <si>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</si>
  <si>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</si>
  <si>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</si>
  <si>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</si>
  <si>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</si>
  <si>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</si>
  <si>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</si>
  <si>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</si>
  <si>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</si>
  <si>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</si>
  <si>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</si>
  <si>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</si>
  <si>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</si>
  <si>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</si>
  <si>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</si>
  <si>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</si>
  <si>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</si>
  <si>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</si>
  <si>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</si>
  <si>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</si>
  <si>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</si>
  <si>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</si>
  <si>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</si>
  <si>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</si>
  <si>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</si>
  <si>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</si>
  <si>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</si>
  <si>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</si>
  <si>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</si>
  <si>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</si>
  <si>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</si>
  <si>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</si>
  <si>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</si>
  <si>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</si>
  <si>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</si>
  <si>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</si>
  <si>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</si>
  <si>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</si>
  <si>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</si>
  <si>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</si>
  <si>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</si>
  <si>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</si>
  <si>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</si>
  <si>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</si>
  <si>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</si>
  <si>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</si>
  <si>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</si>
  <si>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</si>
  <si>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</si>
  <si>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</si>
  <si>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</si>
  <si>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</si>
  <si>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</si>
  <si>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</si>
  <si>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</si>
  <si>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</si>
  <si>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</si>
  <si>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</si>
  <si>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</si>
  <si>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</si>
  <si>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</si>
  <si>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</si>
  <si>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</si>
  <si>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</si>
  <si>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</si>
  <si>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</si>
  <si>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</si>
  <si>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</si>
  <si>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</si>
  <si>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</si>
  <si>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</si>
  <si>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</si>
  <si>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</si>
  <si>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</si>
  <si>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</si>
  <si>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</si>
  <si>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</si>
  <si>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</si>
  <si>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</si>
  <si>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</si>
  <si>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</si>
  <si>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</si>
  <si>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</si>
  <si>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</si>
  <si>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</si>
  <si>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</si>
  <si>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</si>
  <si>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</si>
  <si>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</si>
  <si>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</si>
  <si>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</si>
  <si>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</si>
  <si>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</si>
  <si>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</si>
  <si>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</si>
  <si>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</si>
  <si>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</si>
  <si>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</si>
  <si>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</si>
  <si>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</si>
  <si>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</si>
  <si>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</si>
  <si>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</si>
  <si>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</si>
  <si>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</si>
  <si>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</si>
  <si>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</si>
  <si>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</si>
  <si>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</si>
  <si>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</si>
  <si>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</si>
  <si>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</si>
  <si>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</si>
  <si>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</si>
  <si>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</si>
  <si>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</si>
  <si>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</si>
  <si>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</si>
  <si>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</si>
  <si>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</si>
  <si>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</si>
  <si>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</si>
  <si>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</si>
  <si>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</si>
  <si>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</si>
  <si>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</si>
  <si>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</si>
  <si>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</si>
  <si>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</si>
  <si>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</si>
  <si>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</si>
  <si>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</si>
  <si>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</si>
  <si>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</si>
  <si>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</si>
  <si>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</si>
  <si>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</si>
  <si>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</si>
  <si>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</si>
  <si>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</si>
  <si>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</si>
  <si>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</si>
  <si>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</si>
  <si>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</si>
  <si>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</si>
  <si>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</si>
  <si>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</si>
  <si>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</si>
  <si>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</si>
  <si>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</si>
  <si>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</si>
  <si>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</si>
  <si>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</si>
  <si>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</si>
  <si>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</si>
  <si>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</si>
  <si>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</si>
  <si>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</si>
  <si>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</si>
  <si>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</si>
  <si>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</si>
  <si>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</si>
  <si>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</si>
  <si>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</si>
  <si>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</si>
  <si>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</si>
  <si>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</si>
  <si>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</si>
  <si>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</si>
  <si>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</si>
  <si>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</si>
  <si>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</si>
  <si>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</si>
  <si>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</si>
  <si>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</si>
  <si>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</si>
  <si>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</si>
  <si>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</si>
  <si>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</si>
  <si>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</si>
  <si>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</si>
  <si>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</si>
  <si>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</si>
  <si>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</si>
  <si>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</si>
  <si>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</si>
  <si>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</si>
  <si>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</si>
  <si>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</si>
  <si>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</si>
  <si>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</si>
  <si>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</si>
  <si>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</si>
  <si>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</si>
  <si>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</si>
  <si>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</si>
  <si>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</si>
  <si>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</si>
  <si>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</si>
  <si>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</si>
  <si>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</si>
  <si>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</si>
  <si>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</si>
  <si>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</si>
  <si>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</si>
  <si>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</si>
  <si>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</si>
  <si>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</si>
  <si>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</si>
  <si>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</si>
  <si>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</si>
  <si>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</si>
  <si>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</si>
  <si>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</si>
  <si>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</si>
  <si>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</si>
  <si>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</si>
  <si>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</si>
  <si>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</si>
  <si>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</si>
  <si>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</si>
  <si>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</si>
  <si>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</si>
  <si>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</si>
  <si>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</si>
  <si>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</si>
  <si>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</si>
  <si>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</si>
  <si>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</si>
  <si>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</si>
  <si>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</si>
  <si>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</si>
  <si>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</si>
  <si>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</si>
  <si>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</si>
  <si>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</si>
  <si>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</si>
  <si>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</si>
  <si>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</si>
  <si>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</si>
  <si>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</si>
  <si>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</si>
  <si>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</si>
  <si>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</si>
  <si>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</si>
  <si>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</si>
  <si>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</si>
  <si>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</si>
  <si>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</si>
  <si>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</si>
  <si>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</si>
  <si>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</si>
  <si>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</si>
  <si>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</si>
  <si>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</si>
  <si>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</si>
  <si>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</si>
  <si>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</si>
  <si>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</si>
  <si>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</si>
  <si>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</si>
  <si>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</si>
  <si>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</si>
  <si>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</si>
  <si>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</si>
  <si>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</si>
  <si>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</si>
  <si>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</si>
  <si>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</si>
  <si>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</si>
  <si>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</si>
  <si>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</si>
  <si>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</si>
  <si>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</si>
  <si>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</si>
  <si>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</si>
  <si>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</si>
  <si>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</si>
  <si>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</si>
  <si>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</si>
  <si>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</si>
  <si>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</si>
  <si>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</si>
  <si>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</si>
  <si>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</si>
  <si>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</si>
  <si>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</si>
  <si>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</si>
  <si>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</si>
  <si>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</si>
  <si>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</si>
  <si>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</si>
  <si>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</si>
  <si>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</si>
  <si>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</si>
  <si>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</si>
  <si>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</si>
  <si>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</si>
  <si>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</si>
  <si>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</si>
  <si>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</si>
  <si>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</si>
  <si>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</si>
  <si>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</si>
  <si>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</si>
  <si>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</si>
  <si>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</si>
  <si>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</si>
  <si>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</si>
  <si>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</si>
  <si>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</si>
  <si>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</si>
  <si>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</si>
  <si>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</si>
  <si>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</si>
  <si>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</si>
  <si>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</si>
  <si>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</si>
  <si>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</si>
  <si>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</si>
  <si>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</si>
  <si>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</si>
  <si>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</si>
  <si>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</si>
  <si>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</si>
  <si>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</si>
  <si>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</si>
  <si>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</si>
  <si>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</si>
  <si>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</si>
  <si>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</si>
  <si>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</si>
  <si>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</si>
  <si>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</si>
  <si>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</si>
  <si>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</si>
  <si>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</si>
  <si>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</si>
  <si>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</si>
  <si>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</si>
  <si>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</si>
  <si>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</si>
  <si>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</si>
  <si>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</si>
  <si>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</si>
  <si>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</si>
  <si>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</si>
  <si>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</si>
  <si>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</si>
  <si>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</si>
  <si>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</si>
  <si>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</si>
  <si>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</si>
  <si>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</si>
  <si>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</si>
  <si>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</si>
  <si>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</si>
  <si>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</si>
  <si>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</si>
  <si>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</si>
  <si>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</si>
  <si>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</si>
  <si>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</si>
  <si>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</si>
  <si>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</si>
  <si>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</si>
  <si>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</si>
  <si>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</si>
  <si>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</si>
  <si>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</si>
  <si>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</si>
  <si>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</si>
  <si>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</si>
  <si>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</si>
  <si>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</si>
  <si>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</si>
  <si>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</si>
  <si>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</si>
  <si>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</si>
  <si>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</si>
  <si>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</si>
  <si>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</si>
  <si>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</si>
  <si>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</si>
  <si>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</si>
  <si>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</si>
  <si>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</si>
  <si>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</si>
  <si>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</si>
  <si>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</si>
  <si>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</si>
  <si>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</si>
  <si>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</si>
  <si>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</si>
  <si>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</si>
  <si>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</si>
  <si>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</si>
  <si>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</si>
  <si>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</si>
  <si>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</si>
  <si>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</si>
  <si>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</si>
  <si>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</si>
  <si>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</si>
  <si>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</si>
  <si>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</si>
  <si>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</si>
  <si>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</si>
  <si>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</si>
  <si>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</si>
  <si>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</si>
  <si>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</si>
  <si>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</si>
  <si>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</si>
  <si>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</si>
  <si>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</si>
  <si>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</si>
  <si>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</si>
  <si>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</si>
  <si>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</si>
  <si>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</si>
  <si>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</si>
  <si>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</si>
  <si>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</si>
  <si>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</si>
  <si>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</si>
  <si>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</si>
  <si>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</si>
  <si>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</si>
  <si>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</si>
  <si>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</si>
  <si>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</si>
  <si>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</si>
  <si>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</si>
  <si>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</si>
  <si>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</si>
  <si>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</si>
  <si>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</si>
  <si>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</si>
  <si>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</si>
  <si>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</si>
  <si>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</si>
  <si>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</si>
  <si>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</si>
  <si>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</si>
  <si>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</si>
  <si>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</si>
  <si>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</si>
  <si>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</si>
  <si>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</si>
  <si>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</si>
  <si>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</si>
  <si>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</si>
  <si>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</si>
  <si>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</si>
  <si>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</si>
  <si>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</si>
  <si>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</si>
  <si>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</si>
  <si>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</si>
  <si>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</si>
  <si>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</si>
  <si>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</si>
  <si>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</si>
  <si>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</si>
  <si>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</si>
  <si>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</si>
  <si>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</si>
  <si>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</si>
  <si>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</si>
  <si>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</si>
  <si>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</si>
  <si>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</si>
  <si>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</si>
  <si>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</si>
  <si>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</si>
  <si>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</si>
  <si>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</si>
  <si>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</si>
  <si>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</si>
  <si>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</si>
  <si>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</si>
  <si>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</si>
  <si>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</si>
  <si>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</si>
  <si>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</si>
  <si>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</si>
  <si>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</si>
  <si>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</si>
  <si>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</si>
  <si>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</si>
  <si>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</si>
  <si>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</si>
  <si>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</si>
  <si>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</si>
  <si>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</si>
  <si>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</si>
  <si>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</si>
  <si>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</si>
  <si>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</si>
  <si>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</si>
  <si>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</si>
  <si>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</si>
  <si>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</si>
  <si>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</si>
  <si>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</si>
  <si>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</si>
  <si>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</si>
  <si>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</si>
  <si>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</si>
  <si>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</si>
  <si>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</si>
  <si>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</si>
  <si>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</si>
  <si>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</si>
  <si>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</si>
  <si>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</si>
  <si>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</si>
  <si>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</si>
  <si>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</si>
  <si>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</si>
  <si>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</si>
  <si>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</si>
  <si>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</si>
  <si>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</si>
  <si>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</si>
  <si>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</si>
  <si>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</si>
  <si>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</si>
  <si>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</si>
  <si>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</si>
  <si>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</si>
  <si>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</si>
  <si>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</si>
  <si>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</si>
  <si>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</si>
  <si>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</si>
  <si>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</si>
  <si>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</si>
  <si>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</si>
  <si>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</si>
  <si>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</si>
  <si>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</si>
  <si>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</si>
  <si>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</si>
  <si>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</si>
  <si>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</si>
  <si>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</si>
  <si>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</si>
  <si>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</si>
  <si>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</si>
  <si>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</si>
  <si>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</si>
  <si>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</si>
  <si>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</si>
  <si>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</si>
  <si>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</si>
  <si>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</si>
  <si>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</si>
  <si>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</si>
  <si>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</si>
  <si>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</si>
  <si>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</si>
  <si>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</si>
  <si>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</si>
  <si>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</si>
  <si>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</si>
  <si>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</si>
  <si>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</si>
  <si>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</si>
  <si>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</si>
  <si>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</si>
  <si>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</si>
  <si>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</si>
  <si>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</si>
  <si>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</si>
  <si>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</si>
  <si>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</si>
  <si>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</si>
  <si>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</si>
  <si>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</si>
  <si>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</si>
  <si>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</si>
  <si>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</si>
  <si>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</si>
  <si>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</si>
  <si>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</si>
  <si>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</si>
  <si>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</si>
  <si>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</si>
  <si>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</si>
  <si>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</si>
  <si>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</si>
  <si>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</si>
  <si>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</si>
  <si>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</si>
  <si>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</si>
  <si>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</si>
  <si>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</si>
  <si>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</si>
  <si>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</si>
  <si>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</si>
  <si>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</si>
  <si>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</si>
  <si>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</si>
  <si>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</si>
  <si>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</si>
  <si>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</si>
  <si>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</si>
  <si>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</si>
  <si>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</si>
  <si>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</si>
  <si>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</si>
  <si>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</si>
  <si>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</si>
  <si>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</si>
  <si>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</si>
  <si>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</si>
  <si>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</si>
  <si>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</si>
  <si>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</si>
  <si>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</si>
  <si>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</si>
  <si>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</si>
  <si>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</si>
  <si>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</si>
  <si>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</si>
  <si>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</si>
  <si>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</si>
  <si>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</si>
  <si>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</si>
  <si>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</si>
  <si>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</si>
  <si>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</si>
  <si>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</si>
  <si>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</si>
  <si>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</si>
  <si>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</si>
  <si>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</si>
  <si>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</si>
  <si>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</si>
  <si>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</si>
  <si>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</si>
  <si>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</si>
  <si>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</si>
  <si>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</si>
  <si>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</si>
  <si>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</si>
  <si>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</si>
  <si>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</si>
  <si>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</si>
  <si>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</si>
  <si>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</si>
  <si>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</si>
  <si>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</si>
  <si>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</si>
  <si>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</si>
  <si>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</si>
  <si>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</si>
  <si>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</si>
  <si>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</si>
  <si>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</si>
  <si>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</si>
  <si>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</si>
  <si>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</si>
  <si>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</si>
  <si>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</si>
  <si>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</si>
  <si>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</si>
  <si>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</si>
  <si>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</si>
  <si>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</si>
  <si>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</si>
  <si>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</si>
  <si>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</si>
  <si>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</si>
  <si>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</si>
  <si>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</si>
  <si>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</si>
  <si>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</si>
  <si>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</si>
  <si>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</si>
  <si>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</si>
  <si>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</si>
  <si>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</si>
  <si>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</si>
  <si>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</si>
  <si>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</si>
  <si>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</si>
  <si>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</si>
  <si>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</si>
  <si>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</si>
  <si>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</si>
  <si>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</si>
  <si>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</si>
  <si>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</si>
  <si>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</si>
  <si>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</si>
  <si>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</si>
  <si>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</si>
  <si>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</si>
  <si>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</si>
  <si>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</si>
  <si>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</si>
  <si>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</si>
  <si>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</si>
  <si>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</si>
  <si>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</si>
  <si>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</si>
  <si>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</si>
  <si>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</si>
  <si>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</si>
  <si>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</si>
  <si>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</si>
  <si>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</si>
  <si>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</si>
  <si>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</si>
  <si>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</si>
  <si>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</si>
  <si>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</si>
  <si>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</si>
  <si>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</si>
  <si>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</si>
  <si>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</si>
  <si>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</si>
  <si>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</si>
  <si>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</si>
  <si>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</si>
  <si>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</si>
  <si>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</si>
  <si>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</si>
  <si>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</si>
  <si>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</si>
  <si>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</si>
  <si>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</si>
  <si>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</si>
  <si>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</si>
  <si>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</si>
  <si>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</si>
  <si>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</si>
  <si>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</si>
  <si>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</si>
  <si>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</si>
  <si>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</si>
  <si>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</si>
  <si>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</si>
  <si>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</si>
  <si>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</si>
  <si>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</si>
  <si>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</si>
  <si>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</si>
  <si>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</si>
  <si>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</si>
  <si>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</si>
  <si>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</si>
  <si>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</si>
  <si>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</si>
  <si>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</si>
  <si>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</si>
  <si>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</si>
  <si>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</si>
  <si>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</si>
  <si>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</si>
  <si>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</si>
  <si>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</si>
  <si>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</si>
  <si>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</si>
  <si>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</si>
  <si>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</si>
  <si>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</si>
  <si>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</si>
  <si>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</si>
  <si>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</si>
  <si>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</si>
  <si>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</si>
  <si>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</si>
  <si>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</si>
  <si>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</si>
  <si>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</si>
  <si>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</si>
  <si>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</si>
  <si>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</si>
  <si>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</si>
  <si>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</si>
  <si>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</si>
  <si>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</si>
  <si>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</si>
  <si>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</si>
  <si>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</si>
  <si>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</si>
  <si>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</si>
  <si>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</si>
  <si>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</si>
  <si>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</si>
  <si>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</si>
  <si>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</si>
  <si>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</si>
  <si>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</si>
  <si>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</si>
  <si>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</si>
  <si>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</si>
  <si>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</si>
  <si>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</si>
  <si>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</si>
  <si>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</si>
  <si>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</si>
  <si>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</si>
  <si>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</si>
  <si>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</si>
  <si>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</si>
  <si>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</si>
  <si>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</si>
  <si>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</si>
  <si>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</si>
  <si>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</si>
  <si>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</si>
  <si>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</si>
  <si>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</si>
  <si>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</si>
  <si>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</si>
  <si>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</si>
  <si>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</si>
  <si>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</si>
  <si>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</si>
  <si>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</si>
  <si>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</si>
  <si>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</si>
  <si>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</si>
  <si>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</si>
  <si>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</si>
  <si>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</si>
  <si>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</si>
  <si>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</si>
  <si>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</si>
  <si>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</si>
  <si>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</si>
  <si>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</si>
  <si>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</si>
  <si>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</si>
  <si>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</si>
  <si>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</si>
  <si>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</si>
  <si>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</si>
  <si>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</si>
  <si>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</si>
  <si>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</si>
  <si>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</si>
  <si>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</si>
  <si>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</si>
  <si>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</si>
  <si>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</si>
  <si>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</si>
  <si>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</si>
  <si>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</si>
  <si>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</si>
  <si>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</si>
  <si>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</si>
  <si>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</si>
  <si>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</si>
  <si>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</si>
  <si>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</si>
  <si>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</si>
  <si>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</si>
  <si>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</si>
  <si>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</si>
  <si>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</si>
  <si>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</si>
  <si>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</si>
  <si>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</si>
  <si>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</si>
  <si>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</si>
  <si>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</si>
  <si>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</si>
  <si>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</si>
  <si>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</si>
  <si>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</si>
  <si>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</si>
  <si>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</si>
  <si>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</si>
  <si>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</si>
  <si>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</si>
  <si>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</si>
  <si>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</si>
  <si>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</si>
  <si>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</si>
  <si>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</si>
  <si>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</si>
  <si>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</si>
  <si>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</si>
  <si>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</si>
  <si>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</si>
  <si>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</si>
  <si>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</si>
  <si>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</si>
  <si>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</si>
  <si>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</si>
  <si>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</si>
  <si>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</si>
  <si>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</si>
  <si>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</si>
  <si>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</si>
  <si>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</si>
  <si>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</si>
  <si>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</si>
  <si>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</si>
  <si>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</si>
  <si>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</si>
  <si>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</si>
  <si>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</si>
  <si>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</si>
  <si>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</si>
  <si>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</si>
  <si>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</si>
  <si>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</si>
  <si>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</si>
  <si>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</si>
  <si>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</si>
  <si>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</si>
  <si>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</si>
  <si>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</si>
  <si>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</si>
  <si>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</si>
  <si>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</si>
  <si>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</si>
  <si>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</si>
  <si>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</si>
  <si>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</si>
  <si>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</si>
  <si>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</si>
  <si>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</si>
  <si>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</si>
  <si>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</si>
  <si>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</si>
  <si>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</si>
  <si>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</si>
  <si>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</si>
  <si>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</si>
  <si>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</si>
  <si>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</si>
  <si>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</si>
  <si>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</si>
  <si>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</si>
  <si>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</si>
  <si>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</si>
  <si>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</si>
  <si>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</si>
  <si>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</si>
  <si>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</si>
  <si>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</si>
  <si>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</si>
  <si>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</si>
  <si>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</si>
  <si>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</si>
  <si>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</si>
  <si>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</si>
  <si>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</si>
  <si>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</si>
  <si>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</si>
  <si>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</si>
  <si>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</si>
  <si>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</si>
  <si>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</si>
  <si>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</si>
  <si>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</si>
  <si>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</si>
  <si>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</si>
  <si>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</si>
  <si>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</si>
  <si>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</si>
  <si>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</si>
  <si>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</si>
  <si>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</si>
  <si>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</si>
  <si>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</si>
  <si>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</si>
  <si>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</si>
  <si>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</si>
  <si>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</si>
  <si>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</si>
  <si>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</si>
  <si>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</si>
  <si>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</si>
  <si>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</si>
  <si>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</si>
  <si>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</si>
  <si>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</si>
  <si>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</si>
  <si>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</si>
  <si>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</si>
  <si>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</si>
  <si>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</si>
  <si>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</si>
  <si>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</si>
  <si>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</si>
  <si>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</si>
  <si>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</si>
  <si>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</si>
  <si>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</si>
  <si>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</si>
  <si>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</si>
  <si>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</si>
  <si>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</si>
  <si>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</si>
  <si>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</si>
  <si>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</si>
  <si>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</si>
  <si>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</si>
  <si>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</si>
  <si>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</si>
  <si>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</si>
  <si>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</si>
  <si>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</si>
  <si>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</si>
  <si>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</si>
  <si>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</si>
  <si>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</si>
  <si>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</si>
  <si>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</si>
  <si>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</si>
  <si>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</si>
  <si>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</si>
  <si>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</si>
  <si>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</si>
  <si>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</si>
  <si>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</si>
  <si>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</si>
  <si>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</si>
  <si>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</si>
  <si>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</si>
  <si>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</si>
  <si>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</si>
  <si>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</si>
  <si>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</si>
  <si>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</si>
  <si>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</si>
  <si>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</si>
  <si>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</si>
  <si>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</si>
  <si>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</si>
  <si>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</si>
  <si>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</si>
  <si>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</si>
  <si>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</si>
  <si>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</si>
  <si>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</si>
  <si>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</si>
  <si>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</si>
  <si>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</si>
  <si>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</si>
  <si>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</si>
  <si>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</si>
  <si>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</si>
  <si>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</si>
  <si>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</si>
  <si>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</si>
  <si>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</si>
  <si>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</si>
  <si>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</si>
  <si>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</si>
  <si>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</si>
  <si>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</si>
  <si>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</si>
  <si>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</si>
  <si>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</si>
  <si>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</si>
  <si>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</si>
  <si>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</si>
  <si>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</si>
  <si>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</si>
  <si>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</si>
  <si>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</si>
  <si>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</si>
  <si>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</si>
  <si>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</si>
  <si>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</si>
  <si>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</si>
  <si>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</si>
  <si>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</si>
  <si>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</si>
  <si>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</si>
  <si>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</si>
  <si>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</si>
  <si>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</si>
  <si>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</si>
  <si>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</si>
  <si>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</si>
  <si>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</si>
  <si>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</si>
  <si>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</si>
  <si>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</si>
  <si>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</si>
  <si>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</si>
  <si>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</si>
  <si>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</si>
  <si>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</si>
  <si>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</si>
  <si>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</si>
  <si>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</si>
  <si>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</si>
  <si>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</si>
  <si>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</si>
  <si>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</si>
  <si>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</si>
  <si>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</si>
  <si>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</si>
  <si>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</si>
  <si>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</si>
  <si>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</si>
  <si>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</si>
  <si>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</si>
  <si>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</si>
  <si>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</si>
  <si>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</si>
  <si>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</si>
  <si>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</si>
  <si>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</si>
  <si>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</si>
  <si>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</si>
  <si>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</si>
  <si>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</si>
  <si>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</si>
  <si>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</si>
  <si>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</si>
  <si>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</si>
  <si>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</si>
  <si>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</si>
  <si>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</si>
  <si>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</si>
  <si>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</si>
  <si>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</si>
  <si>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</si>
  <si>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</si>
  <si>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</si>
  <si>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</si>
  <si>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</si>
  <si>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</si>
  <si>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</si>
  <si>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</si>
  <si>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</si>
  <si>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</si>
  <si>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</si>
  <si>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</si>
  <si>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</si>
  <si>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</si>
  <si>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</si>
  <si>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</si>
  <si>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</si>
  <si>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</si>
  <si>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</si>
  <si>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</si>
  <si>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</si>
  <si>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</si>
  <si>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</si>
  <si>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</si>
  <si>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</si>
  <si>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</si>
  <si>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</si>
  <si>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</si>
  <si>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</si>
  <si>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</si>
  <si>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</si>
  <si>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</si>
  <si>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</si>
  <si>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</si>
  <si>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</si>
  <si>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</si>
  <si>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</si>
  <si>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</si>
  <si>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</si>
  <si>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</si>
  <si>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</si>
  <si>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</si>
  <si>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</si>
  <si>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</si>
  <si>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</si>
  <si>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</si>
  <si>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</si>
  <si>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</si>
  <si>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</si>
  <si>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</si>
  <si>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</si>
  <si>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</si>
  <si>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</si>
  <si>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</si>
  <si>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</si>
  <si>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</si>
  <si>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</si>
  <si>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</si>
  <si>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</si>
  <si>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</si>
  <si>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</si>
  <si>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</si>
  <si>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</si>
  <si>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</si>
  <si>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</si>
  <si>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</si>
  <si>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</si>
  <si>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</si>
  <si>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</si>
  <si>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</si>
  <si>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</si>
  <si>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</si>
  <si>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</si>
  <si>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</si>
  <si>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</si>
  <si>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</si>
  <si>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</si>
  <si>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</si>
  <si>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</si>
  <si>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</si>
  <si>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</si>
  <si>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</si>
  <si>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</si>
  <si>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</si>
  <si>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</si>
  <si>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</si>
  <si>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</si>
  <si>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</si>
  <si>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</si>
  <si>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</si>
  <si>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</si>
  <si>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</si>
  <si>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</si>
  <si>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</si>
  <si>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</si>
  <si>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</si>
  <si>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</si>
  <si>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</si>
  <si>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</si>
  <si>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</si>
  <si>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</si>
  <si>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</si>
  <si>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</si>
  <si>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</si>
  <si>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</si>
  <si>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</si>
  <si>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</si>
  <si>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</si>
  <si>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</si>
  <si>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</si>
  <si>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</si>
  <si>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</si>
  <si>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</si>
  <si>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</si>
  <si>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</si>
  <si>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</si>
  <si>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</si>
  <si>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</si>
  <si>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</si>
  <si>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</si>
  <si>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</si>
  <si>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</si>
  <si>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</si>
  <si>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</si>
  <si>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</si>
  <si>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</si>
  <si>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</si>
  <si>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</si>
  <si>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</si>
  <si>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</si>
  <si>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</si>
  <si>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</si>
  <si>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</si>
  <si>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</si>
  <si>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</si>
  <si>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</si>
  <si>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</si>
  <si>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</si>
  <si>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</si>
  <si>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</si>
  <si>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</si>
  <si>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</si>
  <si>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</si>
  <si>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</si>
  <si>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</si>
  <si>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</si>
  <si>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</si>
  <si>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</si>
  <si>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</si>
  <si>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</si>
  <si>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</si>
  <si>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</si>
  <si>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</si>
  <si>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</si>
  <si>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</si>
  <si>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</si>
  <si>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</si>
  <si>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</si>
  <si>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</si>
  <si>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</si>
  <si>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</si>
  <si>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</si>
  <si>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</si>
  <si>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</si>
  <si>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</si>
  <si>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</si>
  <si>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</si>
  <si>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</si>
  <si>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</si>
  <si>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</si>
  <si>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</si>
  <si>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</si>
  <si>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</si>
  <si>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</si>
  <si>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</si>
  <si>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</si>
  <si>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</si>
  <si>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</si>
  <si>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</si>
  <si>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</si>
  <si>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</si>
  <si>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</si>
  <si>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</si>
  <si>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</si>
  <si>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</si>
  <si>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</si>
  <si>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</si>
  <si>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</si>
  <si>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</si>
  <si>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</si>
  <si>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</si>
  <si>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</si>
  <si>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</si>
  <si>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</si>
  <si>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</si>
  <si>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</si>
  <si>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</si>
  <si>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</si>
  <si>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</si>
  <si>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</si>
  <si>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</si>
  <si>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</si>
  <si>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</si>
  <si>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</si>
  <si>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</si>
  <si>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</si>
  <si>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</si>
  <si>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</si>
  <si>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</si>
  <si>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</si>
  <si>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</si>
  <si>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</si>
  <si>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</si>
  <si>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</si>
  <si>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</si>
  <si>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</si>
  <si>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</si>
  <si>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</si>
  <si>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</si>
  <si>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</si>
  <si>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</si>
  <si>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</si>
  <si>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</si>
  <si>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</si>
  <si>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</si>
  <si>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</si>
  <si>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</si>
  <si>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</si>
  <si>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</si>
  <si>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</si>
  <si>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</si>
  <si>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</si>
  <si>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</si>
  <si>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</si>
  <si>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</si>
  <si>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</si>
  <si>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</si>
  <si>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</si>
  <si>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</si>
  <si>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</si>
  <si>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</si>
  <si>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</si>
  <si>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</si>
  <si>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</si>
  <si>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</si>
  <si>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</si>
  <si>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</si>
  <si>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</si>
  <si>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</si>
  <si>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</si>
  <si>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</si>
  <si>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</si>
  <si>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</si>
  <si>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</si>
  <si>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</si>
  <si>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</si>
  <si>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</si>
  <si>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</si>
  <si>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</si>
  <si>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</si>
  <si>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</si>
  <si>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</si>
  <si>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</si>
  <si>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</si>
  <si>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</si>
  <si>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</si>
  <si>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</si>
  <si>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</si>
  <si>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</si>
  <si>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</si>
  <si>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</si>
  <si>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</si>
  <si>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</si>
  <si>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</si>
  <si>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</si>
  <si>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</si>
  <si>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</si>
  <si>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</si>
  <si>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</si>
  <si>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</si>
  <si>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</si>
  <si>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</si>
  <si>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</si>
  <si>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</si>
  <si>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</si>
  <si>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</si>
  <si>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</si>
  <si>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</si>
  <si>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</si>
  <si>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</si>
  <si>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</si>
  <si>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</si>
  <si>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</si>
  <si>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</si>
  <si>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</si>
  <si>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</si>
  <si>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</si>
  <si>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</si>
  <si>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</si>
  <si>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</si>
  <si>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</si>
  <si>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</si>
  <si>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</si>
  <si>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</si>
  <si>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</si>
  <si>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</si>
  <si>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</si>
  <si>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</si>
  <si>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</si>
  <si>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</si>
  <si>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</si>
  <si>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</si>
  <si>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</si>
  <si>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</si>
  <si>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</si>
  <si>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</si>
  <si>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</si>
  <si>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</si>
  <si>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</si>
  <si>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</si>
  <si>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</si>
  <si>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</si>
  <si>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</si>
  <si>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</si>
  <si>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</si>
  <si>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</si>
  <si>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</si>
  <si>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</si>
  <si>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</si>
  <si>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</si>
  <si>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</si>
  <si>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</si>
  <si>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</si>
  <si>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</si>
  <si>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</si>
  <si>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</si>
  <si>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</si>
  <si>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</si>
  <si>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</si>
  <si>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</si>
  <si>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</si>
  <si>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</si>
  <si>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</si>
  <si>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</si>
  <si>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</si>
  <si>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</si>
  <si>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</si>
  <si>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</si>
  <si>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</si>
  <si>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</si>
  <si>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</si>
  <si>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</si>
  <si>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</si>
  <si>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</si>
  <si>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</si>
  <si>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</si>
  <si>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</si>
  <si>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</si>
  <si>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</si>
  <si>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</si>
  <si>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</si>
  <si>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</si>
  <si>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</si>
  <si>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</si>
  <si>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</si>
  <si>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</si>
  <si>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</si>
  <si>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</si>
  <si>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</si>
  <si>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</si>
  <si>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</si>
  <si>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</si>
  <si>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</si>
  <si>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</si>
  <si>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</si>
  <si>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</si>
  <si>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</si>
  <si>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</si>
  <si>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</si>
  <si>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</si>
  <si>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</si>
  <si>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</si>
  <si>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</si>
  <si>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</si>
  <si>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</si>
  <si>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</si>
  <si>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</si>
  <si>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</si>
  <si>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</si>
  <si>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</si>
  <si>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</si>
  <si>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</si>
  <si>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</si>
  <si>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</si>
  <si>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</si>
  <si>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</si>
  <si>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</si>
  <si>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</si>
  <si>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</si>
  <si>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</si>
  <si>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</si>
  <si>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</si>
  <si>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</si>
  <si>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</si>
  <si>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</si>
  <si>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</si>
  <si>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</si>
  <si>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</si>
  <si>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</si>
  <si>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</si>
  <si>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</si>
  <si>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</si>
  <si>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</si>
  <si>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</si>
  <si>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</si>
  <si>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</si>
  <si>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</si>
  <si>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</si>
  <si>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</si>
  <si>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</si>
  <si>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</si>
  <si>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</si>
  <si>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</si>
  <si>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</si>
  <si>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</si>
  <si>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</si>
  <si>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</si>
  <si>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</si>
  <si>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</si>
  <si>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</si>
  <si>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</si>
  <si>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</si>
  <si>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</si>
  <si>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</si>
  <si>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</si>
  <si>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</si>
  <si>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</si>
  <si>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</si>
  <si>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</si>
  <si>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</si>
  <si>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</si>
  <si>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</si>
  <si>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</si>
  <si>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</si>
  <si>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</si>
  <si>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</si>
  <si>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</si>
  <si>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</si>
  <si>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</si>
  <si>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</si>
  <si>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</si>
  <si>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</si>
  <si>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</si>
  <si>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</si>
  <si>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</si>
  <si>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</si>
  <si>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</si>
  <si>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</si>
  <si>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</si>
  <si>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</si>
  <si>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</si>
  <si>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</si>
  <si>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</si>
  <si>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</si>
  <si>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</si>
  <si>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</si>
  <si>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</si>
  <si>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</si>
  <si>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</si>
  <si>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</si>
  <si>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</si>
  <si>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</si>
  <si>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</si>
  <si>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</si>
  <si>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</si>
  <si>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</si>
  <si>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</si>
  <si>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</si>
  <si>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</si>
  <si>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</si>
  <si>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</si>
  <si>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</si>
  <si>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</si>
  <si>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</si>
  <si>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</si>
  <si>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</si>
  <si>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</si>
  <si>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</si>
  <si>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</si>
  <si>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</si>
  <si>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</si>
  <si>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</si>
  <si>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</si>
  <si>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</si>
  <si>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</si>
  <si>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</si>
  <si>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</si>
  <si>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</si>
  <si>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</si>
  <si>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</si>
  <si>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</si>
  <si>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</si>
  <si>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</si>
  <si>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</si>
  <si>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</si>
  <si>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</si>
  <si>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</si>
  <si>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</si>
  <si>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</si>
  <si>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</si>
  <si>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</si>
  <si>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</si>
  <si>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</si>
  <si>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</si>
  <si>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</si>
  <si>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</si>
  <si>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</si>
  <si>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</si>
  <si>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</si>
  <si>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</si>
  <si>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</si>
  <si>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</si>
  <si>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</si>
  <si>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</si>
  <si>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</si>
  <si>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</si>
  <si>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</si>
  <si>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</si>
  <si>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</si>
  <si>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</si>
  <si>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</si>
  <si>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</si>
  <si>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</si>
  <si>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</si>
  <si>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</si>
  <si>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</si>
  <si>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</si>
  <si>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</si>
  <si>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</si>
  <si>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</si>
  <si>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</si>
  <si>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</si>
  <si>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</si>
  <si>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</si>
  <si>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</si>
  <si>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</si>
  <si>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</si>
  <si>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</si>
  <si>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</si>
  <si>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</si>
  <si>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</si>
  <si>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</si>
  <si>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</si>
  <si>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</si>
  <si>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</si>
  <si>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</si>
  <si>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</si>
  <si>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</si>
  <si>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</si>
  <si>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</si>
  <si>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</si>
  <si>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</si>
  <si>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</si>
  <si>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</si>
  <si>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</si>
  <si>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</si>
  <si>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</si>
  <si>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</si>
  <si>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</si>
  <si>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</si>
  <si>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</si>
  <si>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</si>
  <si>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</si>
  <si>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</si>
  <si>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</si>
  <si>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</si>
  <si>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</si>
  <si>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</si>
  <si>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</si>
  <si>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</si>
  <si>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</si>
  <si>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</si>
  <si>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</si>
  <si>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</si>
  <si>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</si>
  <si>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</si>
  <si>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</si>
  <si>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</si>
  <si>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</si>
  <si>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</si>
  <si>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</si>
  <si>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</si>
  <si>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</si>
  <si>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</si>
  <si>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</si>
  <si>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</si>
  <si>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</si>
  <si>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</si>
  <si>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</si>
  <si>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</si>
  <si>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</si>
  <si>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</si>
  <si>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</si>
  <si>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</si>
  <si>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</si>
  <si>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</si>
  <si>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</si>
  <si>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</si>
  <si>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</si>
  <si>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</si>
  <si>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</si>
  <si>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</si>
  <si>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</si>
  <si>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</si>
  <si>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</si>
  <si>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</si>
  <si>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</si>
  <si>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</si>
  <si>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</si>
  <si>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</si>
  <si>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</si>
  <si>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</si>
  <si>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</si>
  <si>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</si>
  <si>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</si>
  <si>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</si>
  <si>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</si>
  <si>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</si>
  <si>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</si>
  <si>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</si>
  <si>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</si>
  <si>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</si>
  <si>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</si>
  <si>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</si>
  <si>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</si>
  <si>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</si>
  <si>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</si>
  <si>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</si>
  <si>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</si>
  <si>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</si>
  <si>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</si>
  <si>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</si>
  <si>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</si>
  <si>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</si>
  <si>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</si>
  <si>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</si>
  <si>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</si>
  <si>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</si>
  <si>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</si>
  <si>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</si>
  <si>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</si>
  <si>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</si>
  <si>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</si>
  <si>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</si>
  <si>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</si>
  <si>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</si>
  <si>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</si>
  <si>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</si>
  <si>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</si>
  <si>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</si>
  <si>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</si>
  <si>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</si>
  <si>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</si>
  <si>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</si>
  <si>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</si>
  <si>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</si>
  <si>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</si>
  <si>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</si>
  <si>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</si>
  <si>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</si>
  <si>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</si>
  <si>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</si>
  <si>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</si>
  <si>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</si>
  <si>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</si>
  <si>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</si>
  <si>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</si>
  <si>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</si>
  <si>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</si>
  <si>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</si>
  <si>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</si>
  <si>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</si>
  <si>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</si>
  <si>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</si>
  <si>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</si>
  <si>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</si>
  <si>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</si>
  <si>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</si>
  <si>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</si>
  <si>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</si>
  <si>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</si>
  <si>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</si>
  <si>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</si>
  <si>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</si>
  <si>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</si>
  <si>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</si>
  <si>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</si>
  <si>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</si>
  <si>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</si>
  <si>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</si>
  <si>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</si>
  <si>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</si>
  <si>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</si>
  <si>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</si>
  <si>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</si>
  <si>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</si>
  <si>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</si>
  <si>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</si>
  <si>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</si>
  <si>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</si>
  <si>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</si>
  <si>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</si>
  <si>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</si>
  <si>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</si>
  <si>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</si>
  <si>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</si>
  <si>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</si>
  <si>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</si>
  <si>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</si>
  <si>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</si>
  <si>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</si>
  <si>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</si>
  <si>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</si>
  <si>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</si>
  <si>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</si>
  <si>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</si>
  <si>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</si>
  <si>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</si>
  <si>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</si>
  <si>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</si>
  <si>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</si>
  <si>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</si>
  <si>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</si>
  <si>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</si>
  <si>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</si>
  <si>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</si>
  <si>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</si>
  <si>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</si>
  <si>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</si>
  <si>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</si>
  <si>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</si>
  <si>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</si>
  <si>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</si>
  <si>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</si>
  <si>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</si>
  <si>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</si>
  <si>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</si>
  <si>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</si>
  <si>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</si>
  <si>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</si>
  <si>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</si>
  <si>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</si>
  <si>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</si>
  <si>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</si>
  <si>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</si>
  <si>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</si>
  <si>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</si>
  <si>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</si>
  <si>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</si>
  <si>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</si>
  <si>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</si>
  <si>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</si>
  <si>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</si>
  <si>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</si>
  <si>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</si>
  <si>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</si>
  <si>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</si>
  <si>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</si>
  <si>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</si>
  <si>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</si>
  <si>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</si>
  <si>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</si>
  <si>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</si>
  <si>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</si>
  <si>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</si>
  <si>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</si>
  <si>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</si>
  <si>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</si>
  <si>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</si>
  <si>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</si>
  <si>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</si>
  <si>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</si>
  <si>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</si>
  <si>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</si>
  <si>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</si>
  <si>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</si>
  <si>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</si>
  <si>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</si>
  <si>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</si>
  <si>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</si>
  <si>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</si>
  <si>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</si>
  <si>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</si>
  <si>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</si>
  <si>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</si>
  <si>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</si>
  <si>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</si>
  <si>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</si>
  <si>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</si>
  <si>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</si>
  <si>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</si>
  <si>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</si>
  <si>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</si>
  <si>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</si>
  <si>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</si>
  <si>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</si>
  <si>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</si>
  <si>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</si>
  <si>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</si>
  <si>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</si>
  <si>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</si>
  <si>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</si>
  <si>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</si>
  <si>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</si>
  <si>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</si>
  <si>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</si>
  <si>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</si>
  <si>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</si>
  <si>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</si>
  <si>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</si>
  <si>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</si>
  <si>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</si>
  <si>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</si>
  <si>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</si>
  <si>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</si>
  <si>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</si>
  <si>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</si>
  <si>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</si>
  <si>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</si>
  <si>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</si>
  <si>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</si>
  <si>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</si>
  <si>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</si>
  <si>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</si>
  <si>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</si>
  <si>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</si>
  <si>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</si>
  <si>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</si>
  <si>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</si>
  <si>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</si>
  <si>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</si>
  <si>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</si>
  <si>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</si>
  <si>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</si>
  <si>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</si>
  <si>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</si>
  <si>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</si>
  <si>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</si>
  <si>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</si>
  <si>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</si>
  <si>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</si>
  <si>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</si>
  <si>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</si>
  <si>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</si>
  <si>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</si>
  <si>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</si>
  <si>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</si>
  <si>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</si>
  <si>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</si>
  <si>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</si>
  <si>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</si>
  <si>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</si>
  <si>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</si>
  <si>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</si>
  <si>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</si>
  <si>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</si>
  <si>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</si>
  <si>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</si>
  <si>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</si>
  <si>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</si>
  <si>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</si>
  <si>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</si>
  <si>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</si>
  <si>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</si>
  <si>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</si>
  <si>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</si>
  <si>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</si>
  <si>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</si>
  <si>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</si>
  <si>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</si>
  <si>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</si>
  <si>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</si>
  <si>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</si>
  <si>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</si>
  <si>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</si>
  <si>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</si>
  <si>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</si>
  <si>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</si>
  <si>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</si>
  <si>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</si>
  <si>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</si>
  <si>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</si>
  <si>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</si>
  <si>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</si>
  <si>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</si>
  <si>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</si>
  <si>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</si>
  <si>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</si>
  <si>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</si>
  <si>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</si>
  <si>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</si>
  <si>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</si>
  <si>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</si>
  <si>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</si>
  <si>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</si>
  <si>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</si>
  <si>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</si>
  <si>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</si>
  <si>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</si>
  <si>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</si>
  <si>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</si>
  <si>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</si>
  <si>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</si>
  <si>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</si>
  <si>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</si>
  <si>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</si>
  <si>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</si>
  <si>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</si>
  <si>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</si>
  <si>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</si>
  <si>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</si>
  <si>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</si>
  <si>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</si>
  <si>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</si>
  <si>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</si>
  <si>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</si>
  <si>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</si>
  <si>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</si>
  <si>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</si>
  <si>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</si>
  <si>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</si>
  <si>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</si>
  <si>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</si>
  <si>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</si>
  <si>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</si>
  <si>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</si>
  <si>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</si>
  <si>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</si>
  <si>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</si>
  <si>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</si>
  <si>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</si>
  <si>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</si>
  <si>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</si>
  <si>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</si>
  <si>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</si>
  <si>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</si>
  <si>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</si>
  <si>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</si>
  <si>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</si>
  <si>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</si>
  <si>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</si>
  <si>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</si>
  <si>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</si>
  <si>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</si>
  <si>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</si>
  <si>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</si>
  <si>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</si>
  <si>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</si>
  <si>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</si>
  <si>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</si>
  <si>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</si>
  <si>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</si>
  <si>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</si>
  <si>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</si>
  <si>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</si>
  <si>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</si>
  <si>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</si>
  <si>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</si>
  <si>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</si>
  <si>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</si>
  <si>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</si>
  <si>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</si>
  <si>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</si>
  <si>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</si>
  <si>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</si>
  <si>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</si>
  <si>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</si>
  <si>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</si>
  <si>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</si>
  <si>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</si>
  <si>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</si>
  <si>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</si>
  <si>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</si>
  <si>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</si>
  <si>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</si>
  <si>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</si>
  <si>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</si>
  <si>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</si>
  <si>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</si>
  <si>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</si>
  <si>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</si>
  <si>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</si>
  <si>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</si>
  <si>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</si>
  <si>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</si>
  <si>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</si>
  <si>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</si>
  <si>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</si>
  <si>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</si>
  <si>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</si>
  <si>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</si>
  <si>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</si>
  <si>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</si>
  <si>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</si>
  <si>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</si>
  <si>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</si>
  <si>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</si>
  <si>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</si>
  <si>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</si>
  <si>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</si>
  <si>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</si>
  <si>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</si>
  <si>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</si>
  <si>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</si>
  <si>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</si>
  <si>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</si>
  <si>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</si>
  <si>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</si>
  <si>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</si>
  <si>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</si>
  <si>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</si>
  <si>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</si>
  <si>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</si>
  <si>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</si>
  <si>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</si>
  <si>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</si>
  <si>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</si>
  <si>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</si>
  <si>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</si>
  <si>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</si>
  <si>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</si>
  <si>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</si>
  <si>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</si>
  <si>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</si>
  <si>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</si>
  <si>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</si>
  <si>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</si>
  <si>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</si>
  <si>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</si>
  <si>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</si>
  <si>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</si>
  <si>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</si>
  <si>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</si>
  <si>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</si>
  <si>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</si>
  <si>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</si>
  <si>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</si>
  <si>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</si>
  <si>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</si>
  <si>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</si>
  <si>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</si>
  <si>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</si>
  <si>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</si>
  <si>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</si>
  <si>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</si>
  <si>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</si>
  <si>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</si>
  <si>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</si>
  <si>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</si>
  <si>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</si>
  <si>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</si>
  <si>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</si>
  <si>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</si>
  <si>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</si>
  <si>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</si>
  <si>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</si>
  <si>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</si>
  <si>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</si>
  <si>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</si>
  <si>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</si>
  <si>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</si>
  <si>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</si>
  <si>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</si>
  <si>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</si>
  <si>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</si>
  <si>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</si>
  <si>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</si>
  <si>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</si>
  <si>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</si>
  <si>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</si>
  <si>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</si>
  <si>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</si>
  <si>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</si>
  <si>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</si>
  <si>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</si>
  <si>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</si>
  <si>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</si>
  <si>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</si>
  <si>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</si>
  <si>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</si>
  <si>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</si>
  <si>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</si>
  <si>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</si>
  <si>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</si>
  <si>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</si>
  <si>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</si>
  <si>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</si>
  <si>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</si>
  <si>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</si>
  <si>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</si>
  <si>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</si>
  <si>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</si>
  <si>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</si>
  <si>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</si>
  <si>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</si>
  <si>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</si>
  <si>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</si>
  <si>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</si>
  <si>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</si>
  <si>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</si>
  <si>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</si>
  <si>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</si>
  <si>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</si>
  <si>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</si>
  <si>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</si>
  <si>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</si>
  <si>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</si>
  <si>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</si>
  <si>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</si>
  <si>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</si>
  <si>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</si>
  <si>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</si>
  <si>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</si>
  <si>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</si>
  <si>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</si>
  <si>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</si>
  <si>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</si>
  <si>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</si>
  <si>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</si>
  <si>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</si>
  <si>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</si>
  <si>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</si>
  <si>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</si>
  <si>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</si>
  <si>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</si>
  <si>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</si>
  <si>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</si>
  <si>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</si>
  <si>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</si>
  <si>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</si>
  <si>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</si>
  <si>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</si>
  <si>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</si>
  <si>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</si>
  <si>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</si>
  <si>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</si>
  <si>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</si>
  <si>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</si>
  <si>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</si>
  <si>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</si>
  <si>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</si>
  <si>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</si>
  <si>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</si>
  <si>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</si>
  <si>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</si>
  <si>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</si>
  <si>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</si>
  <si>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</si>
  <si>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</si>
  <si>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</si>
  <si>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</si>
  <si>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</si>
  <si>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</si>
  <si>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</si>
  <si>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</si>
  <si>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</si>
  <si>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</si>
  <si>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</si>
  <si>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</si>
  <si>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</si>
  <si>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</si>
  <si>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</si>
  <si>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</si>
  <si>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</si>
  <si>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</si>
  <si>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</si>
  <si>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</si>
  <si>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</si>
  <si>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</si>
  <si>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</si>
  <si>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</si>
  <si>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</si>
  <si>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</si>
  <si>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</si>
  <si>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</si>
  <si>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</si>
  <si>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</si>
  <si>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</si>
  <si>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</si>
  <si>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</si>
  <si>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</si>
  <si>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</si>
  <si>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</si>
  <si>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</si>
  <si>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</si>
  <si>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</si>
  <si>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</si>
  <si>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</si>
  <si>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</si>
  <si>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</si>
  <si>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</si>
  <si>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</si>
  <si>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</si>
  <si>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</si>
  <si>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</si>
  <si>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</si>
  <si>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</si>
  <si>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</si>
  <si>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</si>
  <si>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</si>
  <si>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</si>
  <si>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</si>
  <si>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</si>
  <si>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</si>
  <si>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</si>
  <si>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</si>
  <si>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</si>
  <si>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</si>
  <si>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</si>
  <si>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</si>
  <si>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</si>
  <si>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</si>
  <si>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</si>
  <si>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</si>
  <si>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</si>
  <si>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</si>
  <si>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</si>
  <si>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</si>
  <si>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</si>
  <si>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</si>
  <si>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</si>
  <si>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</si>
  <si>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</si>
  <si>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</si>
  <si>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</si>
  <si>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</si>
  <si>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</si>
  <si>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</si>
  <si>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</si>
  <si>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</si>
  <si>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</si>
  <si>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</si>
  <si>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</si>
  <si>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</si>
  <si>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</si>
  <si>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</si>
  <si>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</si>
  <si>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</si>
  <si>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</si>
  <si>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</si>
  <si>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</si>
  <si>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</si>
  <si>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</si>
  <si>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</si>
  <si>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</si>
  <si>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</si>
  <si>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</si>
  <si>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</si>
  <si>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</si>
  <si>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</si>
  <si>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</si>
  <si>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</si>
  <si>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</si>
  <si>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</si>
  <si>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</si>
  <si>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</si>
  <si>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</si>
  <si>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</si>
  <si>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</si>
  <si>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</si>
  <si>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</si>
  <si>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</si>
  <si>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</si>
  <si>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</si>
  <si>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</si>
  <si>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</si>
  <si>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</si>
  <si>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</si>
  <si>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</si>
  <si>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</si>
  <si>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</si>
  <si>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</si>
  <si>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</si>
  <si>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</si>
  <si>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</si>
  <si>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</si>
  <si>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</si>
  <si>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</si>
  <si>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</si>
  <si>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</si>
  <si>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</si>
  <si>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</si>
  <si>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</si>
  <si>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</si>
  <si>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</si>
  <si>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</si>
  <si>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</si>
  <si>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</si>
  <si>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</si>
  <si>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</si>
  <si>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</si>
  <si>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</si>
  <si>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</si>
  <si>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</si>
  <si>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</si>
  <si>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</si>
  <si>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</si>
  <si>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</si>
  <si>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</si>
  <si>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</si>
  <si>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</si>
  <si>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</si>
  <si>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</si>
  <si>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</si>
  <si>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</si>
  <si>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</si>
  <si>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</si>
  <si>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</si>
  <si>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</si>
  <si>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</si>
  <si>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</si>
  <si>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</si>
  <si>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</si>
  <si>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</si>
  <si>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</si>
  <si>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</si>
  <si>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</si>
  <si>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</si>
  <si>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</si>
  <si>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</si>
  <si>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</si>
  <si>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</si>
  <si>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</si>
  <si>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</si>
  <si>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</si>
  <si>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</si>
  <si>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</si>
  <si>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</si>
  <si>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</si>
  <si>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</si>
  <si>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</si>
  <si>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</si>
  <si>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</si>
  <si>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</si>
  <si>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</si>
  <si>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</si>
  <si>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</si>
  <si>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</si>
  <si>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</si>
  <si>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</si>
  <si>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</si>
  <si>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</si>
  <si>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</si>
  <si>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</si>
  <si>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</si>
  <si>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</si>
  <si>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</si>
  <si>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</si>
  <si>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</si>
  <si>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</si>
  <si>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</si>
  <si>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</si>
  <si>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</si>
  <si>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</si>
  <si>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</si>
  <si>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</si>
  <si>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</si>
  <si>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</si>
  <si>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</si>
  <si>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</si>
  <si>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</si>
  <si>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</si>
  <si>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</si>
  <si>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</si>
  <si>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</si>
  <si>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</si>
  <si>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</si>
  <si>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</si>
  <si>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</si>
  <si>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</si>
  <si>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</si>
  <si>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</si>
  <si>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</si>
  <si>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</si>
  <si>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</si>
  <si>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</si>
  <si>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</si>
  <si>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</si>
  <si>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</si>
  <si>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</si>
  <si>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</si>
  <si>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</si>
  <si>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</si>
  <si>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</si>
  <si>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</si>
  <si>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</si>
  <si>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</si>
  <si>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</si>
  <si>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</si>
  <si>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</si>
  <si>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</si>
  <si>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</si>
  <si>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</si>
  <si>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</si>
  <si>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</si>
  <si>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</si>
  <si>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</si>
  <si>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</si>
  <si>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</si>
  <si>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</si>
  <si>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</si>
  <si>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</si>
  <si>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</si>
  <si>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</si>
  <si>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</si>
  <si>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</si>
  <si>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</si>
  <si>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</si>
  <si>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</si>
  <si>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</si>
  <si>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</si>
  <si>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</si>
  <si>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</si>
  <si>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</si>
  <si>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</si>
  <si>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</si>
  <si>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</si>
  <si>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</si>
  <si>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</si>
  <si>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</si>
  <si>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</si>
  <si>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</si>
  <si>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</si>
  <si>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</si>
  <si>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</si>
  <si>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</si>
  <si>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</si>
  <si>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</si>
  <si>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</si>
  <si>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</si>
  <si>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</si>
  <si>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</si>
  <si>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</si>
  <si>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</si>
  <si>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</si>
  <si>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</si>
  <si>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</si>
  <si>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</si>
  <si>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</si>
  <si>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</si>
  <si>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</si>
  <si>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</si>
  <si>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</si>
  <si>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</si>
  <si>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</si>
  <si>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</si>
  <si>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</si>
  <si>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</si>
  <si>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</si>
  <si>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</si>
  <si>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</si>
  <si>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</si>
  <si>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</si>
  <si>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</si>
  <si>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</si>
  <si>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</si>
  <si>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</si>
  <si>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</si>
  <si>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</si>
  <si>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</si>
  <si>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</si>
  <si>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</si>
  <si>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</si>
  <si>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</si>
  <si>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</si>
  <si>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</si>
  <si>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</si>
  <si>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</si>
  <si>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</si>
  <si>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</si>
  <si>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</si>
  <si>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</si>
  <si>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</si>
  <si>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</si>
  <si>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</si>
  <si>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</si>
  <si>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</si>
  <si>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</si>
  <si>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</si>
  <si>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</si>
  <si>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</si>
  <si>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</si>
  <si>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</si>
  <si>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</si>
  <si>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</si>
  <si>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</si>
  <si>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</si>
  <si>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</si>
  <si>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</si>
  <si>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</si>
  <si>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</si>
  <si>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</si>
  <si>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</si>
  <si>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</si>
  <si>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</si>
  <si>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</si>
  <si>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</si>
  <si>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</si>
  <si>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</si>
  <si>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</si>
  <si>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</si>
  <si>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</si>
  <si>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</si>
  <si>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</si>
  <si>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</si>
  <si>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</si>
  <si>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</si>
  <si>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</si>
  <si>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</si>
  <si>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</si>
  <si>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</si>
  <si>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</si>
  <si>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</si>
  <si>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</si>
  <si>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</si>
  <si>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</si>
  <si>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</si>
  <si>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</si>
  <si>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</si>
  <si>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</si>
  <si>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</si>
  <si>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</si>
  <si>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</si>
  <si>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</si>
  <si>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</si>
  <si>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</si>
  <si>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</si>
  <si>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</si>
  <si>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</si>
  <si>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</si>
  <si>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</si>
  <si>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</si>
  <si>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</si>
  <si>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</si>
  <si>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</si>
  <si>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</si>
  <si>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</si>
  <si>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</si>
  <si>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</si>
  <si>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</si>
  <si>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</si>
  <si>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</si>
  <si>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</si>
  <si>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</si>
  <si>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</si>
  <si>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</si>
  <si>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</si>
  <si>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</si>
  <si>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</si>
  <si>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</si>
  <si>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</si>
  <si>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</si>
  <si>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</si>
  <si>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</si>
  <si>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</si>
  <si>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</si>
  <si>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</si>
  <si>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</si>
  <si>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</si>
  <si>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</si>
  <si>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</si>
  <si>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</si>
  <si>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</si>
  <si>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</si>
  <si>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</si>
  <si>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</si>
  <si>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</si>
  <si>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</si>
  <si>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</si>
  <si>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</si>
  <si>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</si>
  <si>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</si>
  <si>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</si>
  <si>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</si>
  <si>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</si>
  <si>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</si>
  <si>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</si>
  <si>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</si>
  <si>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</si>
  <si>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</si>
  <si>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</si>
  <si>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</si>
  <si>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</si>
  <si>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</si>
  <si>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</si>
  <si>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</si>
  <si>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</si>
  <si>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</si>
  <si>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</si>
  <si>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</si>
  <si>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</si>
  <si>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</si>
  <si>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</si>
  <si>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</si>
  <si>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</si>
  <si>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</si>
  <si>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</si>
  <si>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</si>
  <si>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</si>
  <si>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</si>
  <si>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</si>
  <si>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</si>
  <si>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</si>
  <si>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</si>
  <si>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</si>
  <si>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</si>
  <si>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</si>
  <si>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</si>
  <si>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</si>
  <si>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</si>
  <si>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</si>
  <si>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</si>
  <si>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</si>
  <si>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</si>
  <si>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</si>
  <si>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</si>
  <si>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</si>
  <si>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</si>
  <si>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</si>
  <si>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</si>
  <si>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</si>
  <si>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</si>
  <si>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</si>
  <si>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</si>
  <si>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</si>
  <si>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</si>
  <si>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</si>
  <si>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</si>
  <si>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</si>
  <si>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</si>
  <si>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</si>
  <si>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</si>
  <si>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</si>
  <si>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</si>
  <si>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</si>
  <si>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</si>
  <si>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</si>
  <si>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</si>
  <si>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</si>
  <si>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</si>
  <si>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</si>
  <si>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</si>
  <si>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</si>
  <si>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</si>
  <si>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</si>
  <si>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</si>
  <si>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</si>
  <si>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</si>
  <si>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</si>
  <si>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</si>
  <si>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</si>
  <si>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</si>
  <si>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</si>
  <si>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</si>
  <si>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</si>
  <si>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</si>
  <si>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</si>
  <si>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</si>
  <si>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</si>
  <si>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</si>
  <si>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 xml:space="preserve">DG 47 A # 77 A - 09 </t>
  </si>
  <si>
    <t>-74.113435139</t>
  </si>
  <si>
    <t>4.67475988799998</t>
  </si>
  <si>
    <t>SEDE CENTRO DISTRITAL LOGÍSTICO Y DE RESERVA</t>
  </si>
  <si>
    <t>Sec</t>
  </si>
  <si>
    <t>AAA0062KHDE</t>
  </si>
  <si>
    <t>733.0</t>
  </si>
  <si>
    <t>SEDE CENTRO DISTRITAL LOGISTICO Y DE RESERVA</t>
  </si>
  <si>
    <t>CR 97 # 24 C - 60  IN 3</t>
  </si>
  <si>
    <t>AAA02090AYN</t>
  </si>
  <si>
    <t>-74.129769347</t>
  </si>
  <si>
    <t>4.68327510100005</t>
  </si>
  <si>
    <t>1043.0</t>
  </si>
  <si>
    <t>CR 97 # 24 C - 60  IN 2</t>
  </si>
  <si>
    <t>AAA020AYN</t>
  </si>
  <si>
    <t>Salón Comunal - Telecom Arrayanes</t>
  </si>
  <si>
    <t xml:space="preserve">CR 96 # 128 C - 50 </t>
  </si>
  <si>
    <t>AAA0135KMBS</t>
  </si>
  <si>
    <t>-74.0959904059999</t>
  </si>
  <si>
    <t>4.72619825500004</t>
  </si>
  <si>
    <t>684.0</t>
  </si>
  <si>
    <t>Dotacional privado</t>
  </si>
  <si>
    <t xml:space="preserve">Visita (16/07/2024) en el marco de apoyo interinstitucional Plan Acción 2024 CLGR-CC Suba (verificación instalaciones JAC para ALOJAMIENTOS TEMPORALES). </t>
  </si>
  <si>
    <t>DX+PF/CR+CIP/LFINF+D99/DY+OF/CR+CIP/LH+D99/HBET:1,3+HBEX:0+HFAPP:25+HD:0/YBET:1980,2024/ASS+ASS4/BP2/PLFL/IRIR+IRPP:REC+IRPS:TOR+IRVP:CHV+IRVS:SHC/EWMA/RSH5+RMT6+RME+RME1+RTD99/FC+FC2+FWCP/FOS99</t>
  </si>
  <si>
    <t>EDIFICIO CENTAL - AVENIDA CARACAS</t>
  </si>
  <si>
    <t xml:space="preserve">AV CR 14 # 54 - 38 </t>
  </si>
  <si>
    <t>-74.065829552</t>
  </si>
  <si>
    <t>4.64191325900003</t>
  </si>
  <si>
    <t>CAVRFFS</t>
  </si>
  <si>
    <t xml:space="preserve">CL 64 # 128 - 50 </t>
  </si>
  <si>
    <t>EL GACO</t>
  </si>
  <si>
    <t>-74.143914202</t>
  </si>
  <si>
    <t>4.72160783300006</t>
  </si>
  <si>
    <t>Salón Comunal - El Ruby</t>
  </si>
  <si>
    <t xml:space="preserve">CL 128 BIS # 92 B - 12 </t>
  </si>
  <si>
    <t>RINCON ALTAMAR</t>
  </si>
  <si>
    <t>AAA0129DUEP</t>
  </si>
  <si>
    <t>-74.092334632</t>
  </si>
  <si>
    <t>4.72187027200005</t>
  </si>
  <si>
    <t>L2</t>
  </si>
  <si>
    <t>478.5</t>
  </si>
  <si>
    <t>Visita (16/07/2024) apoyo interinstitucional Plan Acción CLGR-CC Suba (verificación JAC para ALOJAMIENTOS TEMPORALES)</t>
  </si>
  <si>
    <t>DX+PF/CR+CIP/LH+D99/DY+OF/CR+CIPPS/LH+D99/HEX:2+HBAPP:0+HFAPP:30+HD:0/YBET:1985,1990/ASS+ASS4/BP1/PLFSQ/IRIR+IRPP:REC+IRPS:IRN+IRVP:CHV+IRVS:POP/EWMA/RSH2+RMT6+RME+RME1+RTD99/FC+FC2+FWCP/FOS99</t>
  </si>
  <si>
    <t>AAA0241XLLF</t>
  </si>
  <si>
    <t>6514.2</t>
  </si>
  <si>
    <t>AAA0153RXKC</t>
  </si>
  <si>
    <t>4305.9</t>
  </si>
  <si>
    <t>PREDIO DONDE FUNCIONA EL CENTRO DE RECEPCIÓN Y REHABILITACIÓN DE FLORA Y FAUNA SILVESTRE. EL PREDIO TIENE UN AREA DE 52.502,53 M2 PERO LA SDA SOLO TIENE 15.949,19 EN ADMINISTRACIÓN. PREDIO PROPIEDAD DE BOGOTA DISTRITO CAPITAL, CON MATRÍCULA INMOBILIARIA 50C-01502562 Y CÉDULA CATASTRAL 106501000700000000</t>
  </si>
  <si>
    <t>Característica de la construcción, intervenciones, año, etc</t>
  </si>
  <si>
    <t>JUAN FRANCISCO BERBEO</t>
  </si>
  <si>
    <t xml:space="preserve">CR 28 B # 78 - 40 </t>
  </si>
  <si>
    <t>SANTA SOFIA</t>
  </si>
  <si>
    <t>AAA0086WSXR</t>
  </si>
  <si>
    <t>-74.067509318</t>
  </si>
  <si>
    <t>4.67050381300004</t>
  </si>
  <si>
    <t>3842.8</t>
  </si>
  <si>
    <t xml:space="preserve">Bien público. </t>
  </si>
  <si>
    <t xml:space="preserve">Sede de reposición de la antigua sede. </t>
  </si>
  <si>
    <t>DX+PF/CR+CIP/LFM+DUC/DY+OF/CR+CIP/LFM+DUC/HEX:3+HBEX:0+HFAPP:20+HD:0/YEX:2008/EDU+EDU2/BPD/PLFRO/IRIR+IRPP:TOR+IRPS:IRN+IRVP:IRN/EWMA/RSH2+RMT2+RME+RME1+RTDP/FC+FC2+FWCP/FOS99</t>
  </si>
  <si>
    <t xml:space="preserve">POLICARPA PI </t>
  </si>
  <si>
    <t xml:space="preserve">CL 77 # 22 - 66 </t>
  </si>
  <si>
    <t>-74.063491265</t>
  </si>
  <si>
    <t>4.66685925100006</t>
  </si>
  <si>
    <t>DX+PF/MUR+CLBRS+MOC/LN/DY+OF/MUR+CLBRS+MOC/LN/H99/Y99/OC99/BP99/PLF99/IR99/EW99/RSH99+RMT99+R99+RWC99/FN+FWC99/FOS99</t>
  </si>
  <si>
    <t>POLICARPA PRIMARIA</t>
  </si>
  <si>
    <t>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</si>
</sst>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9" Type="http://schemas.openxmlformats.org/officeDocument/2006/relationships/customXml" Target="../customXml/item4.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 Id="rId3" Type="http://schemas.openxmlformats.org/officeDocument/2006/relationships/worksheet" Target="worksheets/sheet3.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extLst>
              <c:ext xmlns:c16="http://schemas.microsoft.com/office/drawing/2014/chart" uri="{C3380CC4-5D6E-409C-BE32-E72D297353CC}">
                <c16:uniqueId val="{00000001-88B1-4E41-A3DB-B9D78F2DBAFA}"/>
              </c:ext>
            </c:extLst>
          </c:dPt>
          <c:dPt>
            <c:idx val="1"/>
            <c:bubble3D val="0"/>
            <c:spPr>
              <a:solidFill>
                <a:schemeClr val="accent4"/>
              </a:solidFill>
              <a:ln w="19050">
                <a:noFill/>
              </a:ln>
              <a:effectLst/>
            </c:spPr>
            <c:extLst>
              <c:ext xmlns:c16="http://schemas.microsoft.com/office/drawing/2014/chart" uri="{C3380CC4-5D6E-409C-BE32-E72D297353CC}">
                <c16:uniqueId val="{00000003-88B1-4E41-A3DB-B9D78F2DBAFA}"/>
              </c:ext>
            </c:extLst>
          </c:dPt>
          <c:dPt>
            <c:idx val="2"/>
            <c:bubble3D val="0"/>
            <c:spPr>
              <a:solidFill>
                <a:schemeClr val="accent2"/>
              </a:solidFill>
              <a:ln w="19050">
                <a:noFill/>
              </a:ln>
              <a:effectLst/>
            </c:spPr>
            <c:extLst>
              <c:ext xmlns:c16="http://schemas.microsoft.com/office/drawing/2014/chart" uri="{C3380CC4-5D6E-409C-BE32-E72D297353CC}">
                <c16:uniqueId val="{00000005-88B1-4E41-A3DB-B9D78F2DBAFA}"/>
              </c:ext>
            </c:extLst>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 xmlns:c16="http://schemas.microsoft.com/office/drawing/2014/chart" uri="{C3380CC4-5D6E-409C-BE32-E72D297353CC}">
                  <c16:uniqueId val="{00000001-88B1-4E41-A3DB-B9D78F2DBAFA}"/>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 xmlns:c16="http://schemas.microsoft.com/office/drawing/2014/chart" uri="{C3380CC4-5D6E-409C-BE32-E72D297353CC}">
                  <c16:uniqueId val="{00000003-88B1-4E41-A3DB-B9D78F2DBAFA}"/>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8B1-4E41-A3DB-B9D78F2DBA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173</c:v>
                </c:pt>
                <c:pt idx="1">
                  <c:v>550</c:v>
                </c:pt>
                <c:pt idx="2">
                  <c:v>11</c:v>
                </c:pt>
              </c:numCache>
            </c:numRef>
          </c:val>
          <c:extLst>
            <c:ext xmlns:c16="http://schemas.microsoft.com/office/drawing/2014/chart" uri="{C3380CC4-5D6E-409C-BE32-E72D297353CC}">
              <c16:uniqueId val="{00000006-88B1-4E41-A3DB-B9D78F2DBAFA}"/>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extLst>
            <c:ext xmlns:c16="http://schemas.microsoft.com/office/drawing/2014/chart" uri="{C3380CC4-5D6E-409C-BE32-E72D297353CC}">
              <c16:uniqueId val="{00000000-E7A8-4F65-8577-A9C7DD29ECA8}"/>
            </c:ext>
          </c:extLst>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extLst>
            <c:ext xmlns:c16="http://schemas.microsoft.com/office/drawing/2014/chart" uri="{C3380CC4-5D6E-409C-BE32-E72D297353CC}">
              <c16:uniqueId val="{00000001-E7A8-4F65-8577-A9C7DD29ECA8}"/>
            </c:ext>
          </c:extLst>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3</c:v>
                </c:pt>
                <c:pt idx="12">
                  <c:v>1</c:v>
                </c:pt>
                <c:pt idx="13">
                  <c:v>0</c:v>
                </c:pt>
                <c:pt idx="14">
                  <c:v>2</c:v>
                </c:pt>
                <c:pt idx="15">
                  <c:v>2</c:v>
                </c:pt>
                <c:pt idx="16">
                  <c:v>1</c:v>
                </c:pt>
                <c:pt idx="17">
                  <c:v>0</c:v>
                </c:pt>
                <c:pt idx="18">
                  <c:v>5</c:v>
                </c:pt>
                <c:pt idx="19">
                  <c:v>2</c:v>
                </c:pt>
                <c:pt idx="20">
                  <c:v>102</c:v>
                </c:pt>
              </c:numCache>
            </c:numRef>
          </c:val>
          <c:extLst>
            <c:ext xmlns:c16="http://schemas.microsoft.com/office/drawing/2014/chart" uri="{C3380CC4-5D6E-409C-BE32-E72D297353CC}">
              <c16:uniqueId val="{00000002-E7A8-4F65-8577-A9C7DD29ECA8}"/>
            </c:ext>
          </c:extLst>
        </c:ser>
        <c:dLbls>
          <c:showLegendKey val="0"/>
          <c:showVal val="0"/>
          <c:showCatName val="0"/>
          <c:showSerName val="0"/>
          <c:showPercent val="0"/>
          <c:showBubbleSize val="0"/>
        </c:dLbls>
        <c:gapWidth val="20"/>
        <c:axId val="484377704"/>
        <c:axId val="484381624"/>
      </c:barChart>
      <c:catAx>
        <c:axId val="4843777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4381624"/>
        <c:crosses val="autoZero"/>
        <c:auto val="1"/>
        <c:lblAlgn val="ctr"/>
        <c:lblOffset val="100"/>
        <c:noMultiLvlLbl val="0"/>
      </c:catAx>
      <c:valAx>
        <c:axId val="484381624"/>
        <c:scaling>
          <c:orientation val="minMax"/>
        </c:scaling>
        <c:delete val="1"/>
        <c:axPos val="l"/>
        <c:numFmt formatCode="General" sourceLinked="1"/>
        <c:majorTickMark val="none"/>
        <c:minorTickMark val="none"/>
        <c:tickLblPos val="nextTo"/>
        <c:crossAx val="484377704"/>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extLst>
              <c:ext xmlns:c16="http://schemas.microsoft.com/office/drawing/2014/chart" uri="{C3380CC4-5D6E-409C-BE32-E72D297353CC}">
                <c16:uniqueId val="{00000001-DF20-467B-8716-001C46CA98DE}"/>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DF20-467B-8716-001C46CA98DE}"/>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550</c:v>
                </c:pt>
                <c:pt idx="2">
                  <c:v>173</c:v>
                </c:pt>
              </c:numCache>
            </c:numRef>
          </c:val>
          <c:extLst>
            <c:ext xmlns:c16="http://schemas.microsoft.com/office/drawing/2014/chart" uri="{C3380CC4-5D6E-409C-BE32-E72D297353CC}">
              <c16:uniqueId val="{00000004-DF20-467B-8716-001C46CA98DE}"/>
            </c:ext>
          </c:extLst>
        </c:ser>
        <c:dLbls>
          <c:showLegendKey val="0"/>
          <c:showVal val="0"/>
          <c:showCatName val="0"/>
          <c:showSerName val="0"/>
          <c:showPercent val="0"/>
          <c:showBubbleSize val="0"/>
        </c:dLbls>
        <c:gapWidth val="219"/>
        <c:axId val="484383584"/>
        <c:axId val="484376920"/>
      </c:barChart>
      <c:catAx>
        <c:axId val="48438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4376920"/>
        <c:crosses val="autoZero"/>
        <c:auto val="1"/>
        <c:lblAlgn val="ctr"/>
        <c:lblOffset val="100"/>
        <c:noMultiLvlLbl val="0"/>
      </c:catAx>
      <c:valAx>
        <c:axId val="484376920"/>
        <c:scaling>
          <c:orientation val="minMax"/>
        </c:scaling>
        <c:delete val="1"/>
        <c:axPos val="l"/>
        <c:numFmt formatCode="General" sourceLinked="1"/>
        <c:majorTickMark val="none"/>
        <c:minorTickMark val="none"/>
        <c:tickLblPos val="nextTo"/>
        <c:crossAx val="48438358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15</c:v>
                </c:pt>
                <c:pt idx="2">
                  <c:v>43</c:v>
                </c:pt>
                <c:pt idx="3">
                  <c:v>36</c:v>
                </c:pt>
                <c:pt idx="4">
                  <c:v>635</c:v>
                </c:pt>
              </c:numCache>
            </c:numRef>
          </c:val>
          <c:extLst>
            <c:ext xmlns:c16="http://schemas.microsoft.com/office/drawing/2014/chart" uri="{C3380CC4-5D6E-409C-BE32-E72D297353CC}">
              <c16:uniqueId val="{00000000-1421-4042-A136-FF7AA3EBA414}"/>
            </c:ext>
          </c:extLst>
        </c:ser>
        <c:dLbls>
          <c:showLegendKey val="0"/>
          <c:showVal val="0"/>
          <c:showCatName val="0"/>
          <c:showSerName val="0"/>
          <c:showPercent val="0"/>
          <c:showBubbleSize val="0"/>
        </c:dLbls>
        <c:gapWidth val="219"/>
        <c:overlap val="-27"/>
        <c:axId val="484380056"/>
        <c:axId val="484378488"/>
      </c:barChart>
      <c:catAx>
        <c:axId val="48438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4378488"/>
        <c:crosses val="autoZero"/>
        <c:auto val="1"/>
        <c:lblAlgn val="ctr"/>
        <c:lblOffset val="100"/>
        <c:noMultiLvlLbl val="0"/>
      </c:catAx>
      <c:valAx>
        <c:axId val="484378488"/>
        <c:scaling>
          <c:orientation val="minMax"/>
        </c:scaling>
        <c:delete val="1"/>
        <c:axPos val="l"/>
        <c:numFmt formatCode="General" sourceLinked="1"/>
        <c:majorTickMark val="none"/>
        <c:minorTickMark val="none"/>
        <c:tickLblPos val="nextTo"/>
        <c:crossAx val="484380056"/>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[2025_II_Reporte_IEP.xlsx]HC!Total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8AE-4CA0-AE6B-359A1FD41F0D}"/>
              </c:ext>
            </c:extLst>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 xmlns:c16="http://schemas.microsoft.com/office/drawing/2014/chart" uri="{C3380CC4-5D6E-409C-BE32-E72D297353CC}">
                  <c16:uniqueId val="{00000001-C8AE-4CA0-AE6B-359A1FD41F0D}"/>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734</c:v>
                </c:pt>
              </c:numCache>
            </c:numRef>
          </c:val>
          <c:extLst>
            <c:ext xmlns:c16="http://schemas.microsoft.com/office/drawing/2014/chart" uri="{C3380CC4-5D6E-409C-BE32-E72D297353CC}">
              <c16:uniqueId val="{00000002-C8AE-4CA0-AE6B-359A1FD41F0D}"/>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extLst>
            <c:ext xmlns:c16="http://schemas.microsoft.com/office/drawing/2014/chart" uri="{C3380CC4-5D6E-409C-BE32-E72D297353CC}">
              <c16:uniqueId val="{00000000-406A-4321-9AD9-DB30BE707FCD}"/>
            </c:ext>
          </c:extLst>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extLst>
            <c:ext xmlns:c16="http://schemas.microsoft.com/office/drawing/2014/chart" uri="{C3380CC4-5D6E-409C-BE32-E72D297353CC}">
              <c16:uniqueId val="{00000001-406A-4321-9AD9-DB30BE707FCD}"/>
            </c:ext>
          </c:extLst>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3</c:v>
                </c:pt>
                <c:pt idx="12">
                  <c:v>1</c:v>
                </c:pt>
                <c:pt idx="13">
                  <c:v>0</c:v>
                </c:pt>
                <c:pt idx="14">
                  <c:v>2</c:v>
                </c:pt>
                <c:pt idx="15">
                  <c:v>2</c:v>
                </c:pt>
                <c:pt idx="16">
                  <c:v>1</c:v>
                </c:pt>
                <c:pt idx="17">
                  <c:v>0</c:v>
                </c:pt>
                <c:pt idx="18">
                  <c:v>5</c:v>
                </c:pt>
                <c:pt idx="19">
                  <c:v>2</c:v>
                </c:pt>
                <c:pt idx="20">
                  <c:v>102</c:v>
                </c:pt>
              </c:numCache>
            </c:numRef>
          </c:val>
          <c:extLst>
            <c:ext xmlns:c16="http://schemas.microsoft.com/office/drawing/2014/chart" uri="{C3380CC4-5D6E-409C-BE32-E72D297353CC}">
              <c16:uniqueId val="{00000002-406A-4321-9AD9-DB30BE707FCD}"/>
            </c:ext>
          </c:extLst>
        </c:ser>
        <c:dLbls>
          <c:showLegendKey val="0"/>
          <c:showVal val="0"/>
          <c:showCatName val="0"/>
          <c:showSerName val="0"/>
          <c:showPercent val="0"/>
          <c:showBubbleSize val="0"/>
        </c:dLbls>
        <c:gapWidth val="20"/>
        <c:axId val="484382016"/>
        <c:axId val="484377312"/>
      </c:barChart>
      <c:catAx>
        <c:axId val="48438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484377312"/>
        <c:crosses val="autoZero"/>
        <c:auto val="1"/>
        <c:lblAlgn val="ctr"/>
        <c:lblOffset val="100"/>
        <c:tickMarkSkip val="1"/>
        <c:noMultiLvlLbl val="0"/>
      </c:catAx>
      <c:valAx>
        <c:axId val="484377312"/>
        <c:scaling>
          <c:orientation val="minMax"/>
        </c:scaling>
        <c:delete val="1"/>
        <c:axPos val="l"/>
        <c:numFmt formatCode="General" sourceLinked="1"/>
        <c:majorTickMark val="none"/>
        <c:minorTickMark val="none"/>
        <c:tickLblPos val="nextTo"/>
        <c:crossAx val="48438201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24</c:v>
                </c:pt>
                <c:pt idx="3">
                  <c:v>75</c:v>
                </c:pt>
                <c:pt idx="4">
                  <c:v>0</c:v>
                </c:pt>
                <c:pt idx="5">
                  <c:v>0</c:v>
                </c:pt>
                <c:pt idx="6">
                  <c:v>634</c:v>
                </c:pt>
              </c:numCache>
            </c:numRef>
          </c:val>
          <c:extLst>
            <c:ext xmlns:c16="http://schemas.microsoft.com/office/drawing/2014/chart" uri="{C3380CC4-5D6E-409C-BE32-E72D297353CC}">
              <c16:uniqueId val="{00000000-2291-4921-AA48-B3AC71D03692}"/>
            </c:ext>
          </c:extLst>
        </c:ser>
        <c:dLbls>
          <c:showLegendKey val="0"/>
          <c:showVal val="0"/>
          <c:showCatName val="0"/>
          <c:showSerName val="0"/>
          <c:showPercent val="0"/>
          <c:showBubbleSize val="0"/>
        </c:dLbls>
        <c:gapWidth val="219"/>
        <c:overlap val="-27"/>
        <c:axId val="484382408"/>
        <c:axId val="484382800"/>
      </c:barChart>
      <c:catAx>
        <c:axId val="484382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4382800"/>
        <c:crosses val="autoZero"/>
        <c:auto val="1"/>
        <c:lblAlgn val="ctr"/>
        <c:lblOffset val="100"/>
        <c:noMultiLvlLbl val="0"/>
      </c:catAx>
      <c:valAx>
        <c:axId val="484382800"/>
        <c:scaling>
          <c:orientation val="minMax"/>
        </c:scaling>
        <c:delete val="1"/>
        <c:axPos val="l"/>
        <c:numFmt formatCode="General" sourceLinked="1"/>
        <c:majorTickMark val="none"/>
        <c:minorTickMark val="none"/>
        <c:tickLblPos val="nextTo"/>
        <c:crossAx val="48438240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14</c:v>
                </c:pt>
                <c:pt idx="1">
                  <c:v>6</c:v>
                </c:pt>
                <c:pt idx="2">
                  <c:v>7</c:v>
                </c:pt>
                <c:pt idx="3">
                  <c:v>29</c:v>
                </c:pt>
                <c:pt idx="4">
                  <c:v>12</c:v>
                </c:pt>
                <c:pt idx="5">
                  <c:v>1</c:v>
                </c:pt>
                <c:pt idx="6">
                  <c:v>665</c:v>
                </c:pt>
              </c:numCache>
            </c:numRef>
          </c:val>
          <c:extLst>
            <c:ext xmlns:c16="http://schemas.microsoft.com/office/drawing/2014/chart" uri="{C3380CC4-5D6E-409C-BE32-E72D297353CC}">
              <c16:uniqueId val="{00000000-FA73-4F7D-AD07-1DB2F68B2363}"/>
            </c:ext>
          </c:extLst>
        </c:ser>
        <c:dLbls>
          <c:showLegendKey val="0"/>
          <c:showVal val="0"/>
          <c:showCatName val="0"/>
          <c:showSerName val="0"/>
          <c:showPercent val="0"/>
          <c:showBubbleSize val="0"/>
        </c:dLbls>
        <c:gapWidth val="219"/>
        <c:overlap val="-27"/>
        <c:axId val="482031792"/>
        <c:axId val="482026696"/>
      </c:barChart>
      <c:catAx>
        <c:axId val="48203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82026696"/>
        <c:crosses val="autoZero"/>
        <c:auto val="1"/>
        <c:lblAlgn val="ctr"/>
        <c:lblOffset val="100"/>
        <c:noMultiLvlLbl val="0"/>
      </c:catAx>
      <c:valAx>
        <c:axId val="482026696"/>
        <c:scaling>
          <c:orientation val="minMax"/>
        </c:scaling>
        <c:delete val="1"/>
        <c:axPos val="l"/>
        <c:numFmt formatCode="General" sourceLinked="1"/>
        <c:majorTickMark val="none"/>
        <c:minorTickMark val="none"/>
        <c:tickLblPos val="nextTo"/>
        <c:crossAx val="4820317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79</c:v>
                </c:pt>
                <c:pt idx="2">
                  <c:v>639</c:v>
                </c:pt>
              </c:numCache>
            </c:numRef>
          </c:val>
          <c:extLst>
            <c:ext xmlns:c16="http://schemas.microsoft.com/office/drawing/2014/chart" uri="{C3380CC4-5D6E-409C-BE32-E72D297353CC}">
              <c16:uniqueId val="{00000000-4D4C-417B-98BA-32CF07708267}"/>
            </c:ext>
          </c:extLst>
        </c:ser>
        <c:dLbls>
          <c:showLegendKey val="0"/>
          <c:showVal val="0"/>
          <c:showCatName val="0"/>
          <c:showSerName val="0"/>
          <c:showPercent val="0"/>
          <c:showBubbleSize val="0"/>
        </c:dLbls>
        <c:gapWidth val="219"/>
        <c:overlap val="-27"/>
        <c:axId val="482025912"/>
        <c:axId val="482028264"/>
      </c:barChart>
      <c:catAx>
        <c:axId val="48202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82028264"/>
        <c:crosses val="autoZero"/>
        <c:auto val="1"/>
        <c:lblAlgn val="ctr"/>
        <c:lblOffset val="100"/>
        <c:noMultiLvlLbl val="0"/>
      </c:catAx>
      <c:valAx>
        <c:axId val="482028264"/>
        <c:scaling>
          <c:orientation val="minMax"/>
        </c:scaling>
        <c:delete val="1"/>
        <c:axPos val="l"/>
        <c:numFmt formatCode="General" sourceLinked="1"/>
        <c:majorTickMark val="none"/>
        <c:minorTickMark val="none"/>
        <c:tickLblPos val="nextTo"/>
        <c:crossAx val="48202591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Junio de 2025</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734</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839.382796180558" createdVersion="5" refreshedVersion="6"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839.388327314817" createdVersion="5" refreshedVersion="6"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839.382773032405" createdVersion="3" refreshedVersion="6"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71"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839.382796874997" createdVersion="5" refreshedVersion="6"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839.382797800929" createdVersion="5" refreshedVersion="6"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839.382798379629" createdVersion="5" refreshedVersion="6"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839.388325462962" createdVersion="5" refreshedVersion="6"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839.388325810185" createdVersion="5" refreshedVersion="6"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839.388326157408" createdVersion="5" refreshedVersion="6"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839.388326504632" createdVersion="5" refreshedVersion="6"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839.388326967593" createdVersion="5" refreshedVersion="6"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pivotTable1.xml><?xml version="1.0" encoding="utf-8"?>
<pivotTableDefinition xmlns="http://schemas.openxmlformats.org/spreadsheetml/2006/main" name="Tabla dinámica16" cacheId="105" applyNumberFormats="0" applyBorderFormats="0" applyFontFormats="0" applyPatternFormats="0" applyAlignmentFormats="0" applyWidthHeightFormats="1" dataCaption="Valores" tag="c1f5b4f2-b7fc-4fa8-84a1-1b0c803f9bf1" updatedVersion="6" minRefreshableVersion="3" useAutoFormatting="1" subtotalHiddenItems="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mat_est" cacheId="671" applyNumberFormats="0" applyBorderFormats="0" applyFontFormats="0" applyPatternFormats="0" applyAlignmentFormats="0" applyWidthHeightFormats="1" dataCaption="Valores" tag="bccb1df8-8b4c-4be6-aea5-c60fbeedb844" updatedVersion="6"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0"/>
        <item x="2"/>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ot_Loc" cacheId="99" applyNumberFormats="0" applyBorderFormats="0" applyFontFormats="0" applyPatternFormats="0" applyAlignmentFormats="0" applyWidthHeightFormats="1" dataCaption="Valores" tag="2733e6f4-c413-4bfc-b15c-5f560bb76bc5" updatedVersion="6"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Estado" cacheId="665" applyNumberFormats="0" applyBorderFormats="0" applyFontFormats="0" applyPatternFormats="0" applyAlignmentFormats="0" applyWidthHeightFormats="1" dataCaption="Valores" tag="996cb3fa-9baa-48a7-b000-752aebb1cdfc" updatedVersion="6"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Instrumenta" cacheId="677" applyNumberFormats="0" applyBorderFormats="0" applyFontFormats="0" applyPatternFormats="0" applyAlignmentFormats="0" applyWidthHeightFormats="1" dataCaption="Valores" tag="fb0133c4-2fce-41f9-9370-1a13f7d163b9" updatedVersion="6"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2"/>
        <item x="0"/>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al_edi" cacheId="102" applyNumberFormats="0" applyBorderFormats="0" applyFontFormats="0" applyPatternFormats="0" applyAlignmentFormats="0" applyWidthHeightFormats="1" dataCaption="Valores" tag="3674b252-7639-47b3-8991-d6a43043e538" updatedVersion="6"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Norma" cacheId="674" applyNumberFormats="0" applyBorderFormats="0" applyFontFormats="0" applyPatternFormats="0" applyAlignmentFormats="0" applyWidthHeightFormats="1" dataCaption="Valores" tag="085a8216-a9e2-445f-9781-a0a4f08df43d" updatedVersion="6"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Total" cacheId="108" applyNumberFormats="0" applyBorderFormats="0" applyFontFormats="0" applyPatternFormats="0" applyAlignmentFormats="0" applyWidthHeightFormats="1" dataCaption="Valores" tag="b5e4f97b-ce9d-4982-a3b4-31c3ab3fe59f" updatedVersion="6"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Localidad" cacheId="662" applyNumberFormats="0" applyBorderFormats="0" applyFontFormats="0" applyPatternFormats="0" applyAlignmentFormats="0" applyWidthHeightFormats="1" dataCaption="Valores" tag="ba0b9d79-bbc3-46fa-bad4-594c052fae21" updatedVersion="6"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5"/>
        <item x="6"/>
        <item x="0"/>
        <item x="4"/>
        <item x="14"/>
        <item x="18"/>
        <item x="19"/>
        <item x="3"/>
        <item x="7"/>
        <item x="8"/>
        <item x="9"/>
        <item x="1"/>
        <item x="2"/>
        <item x="10"/>
        <item x="11"/>
        <item x="12"/>
        <item x="13"/>
        <item x="15"/>
        <item x="16"/>
        <item x="17"/>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Grupo" cacheId="668" applyNumberFormats="0" applyBorderFormats="0" applyFontFormats="0" applyPatternFormats="0" applyAlignmentFormats="0" applyWidthHeightFormats="1" dataCaption="Valores" tag="08e848ed-6b1f-46e5-b673-6b0baeb736f1" updatedVersion="6"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71">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71">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71">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A]" c="SDA"/>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9" totalsRowShown="0" headerRowDxfId="40" dataDxfId="38" headerRowBorderDxfId="39" tableBorderDxfId="37" totalsRowBorderDxfId="36">
  <autoFilter ref="A1:AJ779"/>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E18" sqref="E18"/>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XrRBL7IF/f4k0bs51nMQ2SYWjvnQEY+PWl9+MgdF9MT5iD+XQp148BPBxQ+lXq9Js0zmMuHrcwvbfo3vv2BpHw==" saltValue="ueAWSgiLProN5yvf+TVRd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49" sqref="A49"/>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7" t="s">
        <v>316</v>
      </c>
      <c r="B35" s="17" t="s">
        <v>424</v>
      </c>
      <c r="C35" s="17" t="s">
        <v>328</v>
      </c>
      <c r="D35" s="17"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kiBf1KSONrcoaJj0pgdegmRRiuQMgA06JSvullQwtFd/TbM9/WjjFwZILR06uBbczzTDOr4DbpENefhBFPvZKg==" saltValue="e2JSMfli5L4gUHW6c/cp4A=="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9"/>
  <sheetViews>
    <sheetView zoomScale="62" zoomScaleNormal="62" workbookViewId="0">
      <selection activeCell="A2" sqref="A2"/>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4232</v>
      </c>
    </row>
    <row r="2" spans="1:36" ht="409.5" x14ac:dyDescent="0.2">
      <c r="A2" s="1" t="s">
        <v>49</v>
      </c>
      <c r="B2" s="1"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1"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1"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1"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65.75" x14ac:dyDescent="0.2">
      <c r="A6" s="1" t="s">
        <v>49</v>
      </c>
      <c r="B6" s="1"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1"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1"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1"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1"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1"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1"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1"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1"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1"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1"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1"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1"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1"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x14ac:dyDescent="0.2">
      <c r="A20" s="1" t="s">
        <v>79</v>
      </c>
      <c r="B20" s="1" t="s">
        <v>370</v>
      </c>
      <c r="C20" s="1" t="s">
        <v>370</v>
      </c>
      <c r="D20" s="1" t="s">
        <v>370</v>
      </c>
      <c r="E20" s="1" t="s">
        <v>370</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x14ac:dyDescent="0.2">
      <c r="A21" s="1" t="s">
        <v>78</v>
      </c>
      <c r="B21" s="1"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x14ac:dyDescent="0.2">
      <c r="A22" s="1" t="s">
        <v>78</v>
      </c>
      <c r="B22" s="1"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x14ac:dyDescent="0.2">
      <c r="A23" s="1" t="s">
        <v>78</v>
      </c>
      <c r="B23" s="1"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x14ac:dyDescent="0.2">
      <c r="A24" s="1" t="s">
        <v>78</v>
      </c>
      <c r="B24" s="1"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x14ac:dyDescent="0.2">
      <c r="A25" s="1" t="s">
        <v>78</v>
      </c>
      <c r="B25" s="1"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x14ac:dyDescent="0.2">
      <c r="A26" s="1" t="s">
        <v>348</v>
      </c>
      <c r="B26" s="1"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x14ac:dyDescent="0.2">
      <c r="A27" s="1" t="s">
        <v>348</v>
      </c>
      <c r="B27" s="1"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x14ac:dyDescent="0.2">
      <c r="A28" s="1" t="s">
        <v>348</v>
      </c>
      <c r="B28" s="1"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x14ac:dyDescent="0.2">
      <c r="A29" s="1" t="s">
        <v>79</v>
      </c>
      <c r="B29" s="1" t="s">
        <v>370</v>
      </c>
      <c r="C29" s="1" t="s">
        <v>370</v>
      </c>
      <c r="D29" s="1" t="s">
        <v>370</v>
      </c>
      <c r="E29" s="1" t="s">
        <v>370</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x14ac:dyDescent="0.2">
      <c r="A30" s="1" t="s">
        <v>78</v>
      </c>
      <c r="B30" s="1"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x14ac:dyDescent="0.2">
      <c r="A31" s="1" t="s">
        <v>348</v>
      </c>
      <c r="B31" s="1"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1"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x14ac:dyDescent="0.2">
      <c r="A33" s="1" t="s">
        <v>348</v>
      </c>
      <c r="B33" s="1"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x14ac:dyDescent="0.2">
      <c r="A34" s="1" t="s">
        <v>348</v>
      </c>
      <c r="B34" s="1"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x14ac:dyDescent="0.2">
      <c r="A35" s="1" t="s">
        <v>348</v>
      </c>
      <c r="B35" s="1"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x14ac:dyDescent="0.2">
      <c r="A36" s="1" t="s">
        <v>348</v>
      </c>
      <c r="B36" s="1"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x14ac:dyDescent="0.2">
      <c r="A37" s="1" t="s">
        <v>348</v>
      </c>
      <c r="B37" s="1"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x14ac:dyDescent="0.2">
      <c r="A38" s="1" t="s">
        <v>348</v>
      </c>
      <c r="B38" s="1"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x14ac:dyDescent="0.2">
      <c r="A39" s="1" t="s">
        <v>348</v>
      </c>
      <c r="B39" s="1"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x14ac:dyDescent="0.2">
      <c r="A40" s="1" t="s">
        <v>348</v>
      </c>
      <c r="B40" s="1"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x14ac:dyDescent="0.2">
      <c r="A41" s="1" t="s">
        <v>348</v>
      </c>
      <c r="B41" s="1"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x14ac:dyDescent="0.2">
      <c r="A42" s="1" t="s">
        <v>348</v>
      </c>
      <c r="B42" s="1"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x14ac:dyDescent="0.2">
      <c r="A43" s="1" t="s">
        <v>348</v>
      </c>
      <c r="B43" s="1"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x14ac:dyDescent="0.2">
      <c r="A44" s="1" t="s">
        <v>348</v>
      </c>
      <c r="B44" s="1"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x14ac:dyDescent="0.2">
      <c r="A45" s="1" t="s">
        <v>348</v>
      </c>
      <c r="B45" s="1"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x14ac:dyDescent="0.2">
      <c r="A46" s="1" t="s">
        <v>348</v>
      </c>
      <c r="B46" s="1"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x14ac:dyDescent="0.2">
      <c r="A47" s="1" t="s">
        <v>348</v>
      </c>
      <c r="B47" s="1"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x14ac:dyDescent="0.2">
      <c r="A48" s="1" t="s">
        <v>348</v>
      </c>
      <c r="B48" s="1"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x14ac:dyDescent="0.2">
      <c r="A49" s="1" t="s">
        <v>348</v>
      </c>
      <c r="B49" s="1"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x14ac:dyDescent="0.2">
      <c r="A50" s="1" t="s">
        <v>348</v>
      </c>
      <c r="B50" s="1"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x14ac:dyDescent="0.2">
      <c r="A51" s="1" t="s">
        <v>348</v>
      </c>
      <c r="B51" s="1"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x14ac:dyDescent="0.2">
      <c r="A52" s="1" t="s">
        <v>348</v>
      </c>
      <c r="B52" s="1"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x14ac:dyDescent="0.2">
      <c r="A53" s="1" t="s">
        <v>348</v>
      </c>
      <c r="B53" s="1"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x14ac:dyDescent="0.2">
      <c r="A54" s="1" t="s">
        <v>348</v>
      </c>
      <c r="B54" s="1"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x14ac:dyDescent="0.2">
      <c r="A55" s="1" t="s">
        <v>348</v>
      </c>
      <c r="B55" s="1"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x14ac:dyDescent="0.2">
      <c r="A56" s="1" t="s">
        <v>348</v>
      </c>
      <c r="B56" s="1"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x14ac:dyDescent="0.2">
      <c r="A57" s="1" t="s">
        <v>348</v>
      </c>
      <c r="B57" s="1"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x14ac:dyDescent="0.2">
      <c r="A58" s="1" t="s">
        <v>348</v>
      </c>
      <c r="B58" s="1"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x14ac:dyDescent="0.2">
      <c r="A59" s="1" t="s">
        <v>348</v>
      </c>
      <c r="B59" s="1"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x14ac:dyDescent="0.2">
      <c r="A60" s="1" t="s">
        <v>348</v>
      </c>
      <c r="B60" s="1"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x14ac:dyDescent="0.2">
      <c r="A61" s="1" t="s">
        <v>348</v>
      </c>
      <c r="B61" s="1"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x14ac:dyDescent="0.2">
      <c r="A62" s="1" t="s">
        <v>348</v>
      </c>
      <c r="B62" s="1"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x14ac:dyDescent="0.2">
      <c r="A63" s="1" t="s">
        <v>348</v>
      </c>
      <c r="B63" s="1"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IFERROR((VLOOKUP(BD[[#This Row],[Nombre_Entidad]],Estructura_Admnistrativa!$A$2:$D$56,4,"FALSO")),"ND")</f>
        <v>SISS-ESE</v>
      </c>
      <c r="AJ63" s="1" t="s">
        <v>4220</v>
      </c>
    </row>
    <row r="64" spans="1:36" ht="89.25" x14ac:dyDescent="0.2">
      <c r="A64" s="1" t="s">
        <v>79</v>
      </c>
      <c r="B64" s="1" t="s">
        <v>370</v>
      </c>
      <c r="C64" s="1" t="s">
        <v>370</v>
      </c>
      <c r="D64" s="1" t="s">
        <v>370</v>
      </c>
      <c r="E64" s="1" t="s">
        <v>370</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x14ac:dyDescent="0.2">
      <c r="A65" s="1" t="s">
        <v>79</v>
      </c>
      <c r="B65" s="1" t="s">
        <v>370</v>
      </c>
      <c r="C65" s="1" t="s">
        <v>370</v>
      </c>
      <c r="D65" s="1" t="s">
        <v>370</v>
      </c>
      <c r="E65" s="1" t="s">
        <v>370</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x14ac:dyDescent="0.2">
      <c r="A66" s="1" t="s">
        <v>79</v>
      </c>
      <c r="B66" s="1" t="s">
        <v>370</v>
      </c>
      <c r="C66" s="1" t="s">
        <v>370</v>
      </c>
      <c r="D66" s="1" t="s">
        <v>370</v>
      </c>
      <c r="E66" s="1" t="s">
        <v>370</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x14ac:dyDescent="0.2">
      <c r="A67" s="1" t="s">
        <v>79</v>
      </c>
      <c r="B67" s="1" t="s">
        <v>370</v>
      </c>
      <c r="C67" s="1" t="s">
        <v>370</v>
      </c>
      <c r="D67" s="1" t="s">
        <v>370</v>
      </c>
      <c r="E67" s="1" t="s">
        <v>370</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x14ac:dyDescent="0.2">
      <c r="A68" s="1" t="s">
        <v>79</v>
      </c>
      <c r="B68" s="1" t="s">
        <v>370</v>
      </c>
      <c r="C68" s="1" t="s">
        <v>370</v>
      </c>
      <c r="D68" s="1" t="s">
        <v>370</v>
      </c>
      <c r="E68" s="1" t="s">
        <v>370</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x14ac:dyDescent="0.2">
      <c r="A69" s="1" t="s">
        <v>79</v>
      </c>
      <c r="B69" s="1" t="s">
        <v>370</v>
      </c>
      <c r="C69" s="1" t="s">
        <v>370</v>
      </c>
      <c r="D69" s="1" t="s">
        <v>370</v>
      </c>
      <c r="E69" s="1" t="s">
        <v>370</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x14ac:dyDescent="0.2">
      <c r="A70" s="1" t="s">
        <v>79</v>
      </c>
      <c r="B70" s="1" t="s">
        <v>370</v>
      </c>
      <c r="C70" s="1" t="s">
        <v>370</v>
      </c>
      <c r="D70" s="1" t="s">
        <v>370</v>
      </c>
      <c r="E70" s="1" t="s">
        <v>370</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x14ac:dyDescent="0.2">
      <c r="A71" s="1" t="s">
        <v>79</v>
      </c>
      <c r="B71" s="1" t="s">
        <v>370</v>
      </c>
      <c r="C71" s="1" t="s">
        <v>370</v>
      </c>
      <c r="D71" s="1" t="s">
        <v>370</v>
      </c>
      <c r="E71" s="1" t="s">
        <v>370</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x14ac:dyDescent="0.2">
      <c r="A72" s="1" t="s">
        <v>79</v>
      </c>
      <c r="B72" s="1" t="s">
        <v>370</v>
      </c>
      <c r="C72" s="1" t="s">
        <v>370</v>
      </c>
      <c r="D72" s="1" t="s">
        <v>370</v>
      </c>
      <c r="E72" s="1" t="s">
        <v>370</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x14ac:dyDescent="0.2">
      <c r="A73" s="1" t="s">
        <v>79</v>
      </c>
      <c r="B73" s="1" t="s">
        <v>370</v>
      </c>
      <c r="C73" s="1" t="s">
        <v>370</v>
      </c>
      <c r="D73" s="1" t="s">
        <v>370</v>
      </c>
      <c r="E73" s="1" t="s">
        <v>370</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x14ac:dyDescent="0.2">
      <c r="A74" s="1" t="s">
        <v>79</v>
      </c>
      <c r="B74" s="1" t="s">
        <v>370</v>
      </c>
      <c r="C74" s="1" t="s">
        <v>370</v>
      </c>
      <c r="D74" s="1" t="s">
        <v>370</v>
      </c>
      <c r="E74" s="1" t="s">
        <v>370</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x14ac:dyDescent="0.2">
      <c r="A75" s="1" t="s">
        <v>79</v>
      </c>
      <c r="B75" s="1" t="s">
        <v>370</v>
      </c>
      <c r="C75" s="1" t="s">
        <v>370</v>
      </c>
      <c r="D75" s="1" t="s">
        <v>370</v>
      </c>
      <c r="E75" s="1" t="s">
        <v>370</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x14ac:dyDescent="0.2">
      <c r="A76" s="1" t="s">
        <v>79</v>
      </c>
      <c r="B76" s="1" t="s">
        <v>370</v>
      </c>
      <c r="C76" s="1" t="s">
        <v>370</v>
      </c>
      <c r="D76" s="1" t="s">
        <v>370</v>
      </c>
      <c r="E76" s="1" t="s">
        <v>370</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x14ac:dyDescent="0.2">
      <c r="A77" s="1" t="s">
        <v>79</v>
      </c>
      <c r="B77" s="1" t="s">
        <v>370</v>
      </c>
      <c r="C77" s="1" t="s">
        <v>370</v>
      </c>
      <c r="D77" s="1" t="s">
        <v>370</v>
      </c>
      <c r="E77" s="1" t="s">
        <v>370</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x14ac:dyDescent="0.2">
      <c r="A78" s="1" t="s">
        <v>79</v>
      </c>
      <c r="B78" s="1" t="s">
        <v>370</v>
      </c>
      <c r="C78" s="1" t="s">
        <v>370</v>
      </c>
      <c r="D78" s="1" t="s">
        <v>370</v>
      </c>
      <c r="E78" s="1" t="s">
        <v>370</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x14ac:dyDescent="0.2">
      <c r="A79" s="1" t="s">
        <v>79</v>
      </c>
      <c r="B79" s="1" t="s">
        <v>370</v>
      </c>
      <c r="C79" s="1" t="s">
        <v>370</v>
      </c>
      <c r="D79" s="1" t="s">
        <v>370</v>
      </c>
      <c r="E79" s="1" t="s">
        <v>370</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x14ac:dyDescent="0.2">
      <c r="A80" s="1" t="s">
        <v>79</v>
      </c>
      <c r="B80" s="1" t="s">
        <v>370</v>
      </c>
      <c r="C80" s="1" t="s">
        <v>370</v>
      </c>
      <c r="D80" s="1" t="s">
        <v>370</v>
      </c>
      <c r="E80" s="1" t="s">
        <v>370</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x14ac:dyDescent="0.2">
      <c r="A81" s="1" t="s">
        <v>79</v>
      </c>
      <c r="B81" s="1" t="s">
        <v>370</v>
      </c>
      <c r="C81" s="1" t="s">
        <v>370</v>
      </c>
      <c r="D81" s="1" t="s">
        <v>370</v>
      </c>
      <c r="E81" s="1" t="s">
        <v>370</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x14ac:dyDescent="0.2">
      <c r="A82" s="1" t="s">
        <v>79</v>
      </c>
      <c r="B82" s="1" t="s">
        <v>370</v>
      </c>
      <c r="C82" s="1" t="s">
        <v>370</v>
      </c>
      <c r="D82" s="1" t="s">
        <v>370</v>
      </c>
      <c r="E82" s="1" t="s">
        <v>370</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x14ac:dyDescent="0.2">
      <c r="A83" s="1" t="s">
        <v>79</v>
      </c>
      <c r="B83" s="1" t="s">
        <v>370</v>
      </c>
      <c r="C83" s="1" t="s">
        <v>370</v>
      </c>
      <c r="D83" s="1" t="s">
        <v>370</v>
      </c>
      <c r="E83" s="1" t="s">
        <v>370</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x14ac:dyDescent="0.2">
      <c r="A84" s="1" t="s">
        <v>79</v>
      </c>
      <c r="B84" s="1" t="s">
        <v>370</v>
      </c>
      <c r="C84" s="1" t="s">
        <v>370</v>
      </c>
      <c r="D84" s="1" t="s">
        <v>370</v>
      </c>
      <c r="E84" s="1" t="s">
        <v>370</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x14ac:dyDescent="0.2">
      <c r="A85" s="1" t="s">
        <v>79</v>
      </c>
      <c r="B85" s="1" t="s">
        <v>370</v>
      </c>
      <c r="C85" s="1" t="s">
        <v>370</v>
      </c>
      <c r="D85" s="1" t="s">
        <v>370</v>
      </c>
      <c r="E85" s="1" t="s">
        <v>370</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x14ac:dyDescent="0.2">
      <c r="A86" s="1" t="s">
        <v>79</v>
      </c>
      <c r="B86" s="1" t="s">
        <v>370</v>
      </c>
      <c r="C86" s="1" t="s">
        <v>370</v>
      </c>
      <c r="D86" s="1" t="s">
        <v>370</v>
      </c>
      <c r="E86" s="1" t="s">
        <v>370</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920</v>
      </c>
      <c r="AG86" s="43">
        <v>44596.520024999998</v>
      </c>
      <c r="AH86" s="43">
        <v>44622.673267245373</v>
      </c>
      <c r="AI86" s="1" t="str">
        <f>IFERROR((VLOOKUP(BD[[#This Row],[Nombre_Entidad]],Estructura_Admnistrativa!$A$2:$D$56,4,"FALSO")),"ND")</f>
        <v>IDIGER - SDGRCC</v>
      </c>
      <c r="AJ86" s="1" t="s">
        <v>4220</v>
      </c>
    </row>
    <row r="87" spans="1:36" ht="102" x14ac:dyDescent="0.2">
      <c r="A87" s="1" t="s">
        <v>79</v>
      </c>
      <c r="B87" s="1" t="s">
        <v>370</v>
      </c>
      <c r="C87" s="1" t="s">
        <v>370</v>
      </c>
      <c r="D87" s="1" t="s">
        <v>370</v>
      </c>
      <c r="E87" s="1" t="s">
        <v>370</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x14ac:dyDescent="0.2">
      <c r="A88" s="1" t="s">
        <v>79</v>
      </c>
      <c r="B88" s="1" t="s">
        <v>370</v>
      </c>
      <c r="C88" s="1" t="s">
        <v>370</v>
      </c>
      <c r="D88" s="1" t="s">
        <v>370</v>
      </c>
      <c r="E88" s="1" t="s">
        <v>370</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x14ac:dyDescent="0.2">
      <c r="A89" s="1" t="s">
        <v>79</v>
      </c>
      <c r="B89" s="1" t="s">
        <v>370</v>
      </c>
      <c r="C89" s="1" t="s">
        <v>370</v>
      </c>
      <c r="D89" s="1" t="s">
        <v>370</v>
      </c>
      <c r="E89" s="1" t="s">
        <v>370</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x14ac:dyDescent="0.2">
      <c r="A90" s="1" t="s">
        <v>79</v>
      </c>
      <c r="B90" s="1" t="s">
        <v>370</v>
      </c>
      <c r="C90" s="1" t="s">
        <v>370</v>
      </c>
      <c r="D90" s="1" t="s">
        <v>370</v>
      </c>
      <c r="E90" s="1" t="s">
        <v>370</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x14ac:dyDescent="0.2">
      <c r="A91" s="1" t="s">
        <v>79</v>
      </c>
      <c r="B91" s="1" t="s">
        <v>370</v>
      </c>
      <c r="C91" s="1" t="s">
        <v>370</v>
      </c>
      <c r="D91" s="1" t="s">
        <v>370</v>
      </c>
      <c r="E91" s="1" t="s">
        <v>370</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x14ac:dyDescent="0.2">
      <c r="A92" s="1" t="s">
        <v>79</v>
      </c>
      <c r="B92" s="1" t="s">
        <v>370</v>
      </c>
      <c r="C92" s="1" t="s">
        <v>370</v>
      </c>
      <c r="D92" s="1" t="s">
        <v>370</v>
      </c>
      <c r="E92" s="1" t="s">
        <v>370</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x14ac:dyDescent="0.2">
      <c r="A93" s="1" t="s">
        <v>79</v>
      </c>
      <c r="B93" s="1" t="s">
        <v>370</v>
      </c>
      <c r="C93" s="1" t="s">
        <v>370</v>
      </c>
      <c r="D93" s="1" t="s">
        <v>370</v>
      </c>
      <c r="E93" s="1" t="s">
        <v>370</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x14ac:dyDescent="0.2">
      <c r="A94" s="1" t="s">
        <v>22</v>
      </c>
      <c r="B94" s="1"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x14ac:dyDescent="0.2">
      <c r="A95" s="1" t="s">
        <v>22</v>
      </c>
      <c r="B95" s="1" t="s">
        <v>425</v>
      </c>
      <c r="C95" s="1" t="s">
        <v>4224</v>
      </c>
      <c r="D95" s="1" t="s">
        <v>328</v>
      </c>
      <c r="E95" s="1" t="s">
        <v>533</v>
      </c>
      <c r="F95" s="1" t="s">
        <v>23</v>
      </c>
      <c r="G95" s="1" t="s">
        <v>43</v>
      </c>
      <c r="H95" s="1" t="s">
        <v>4228</v>
      </c>
      <c r="I95" s="1" t="s">
        <v>485</v>
      </c>
      <c r="J95" s="1" t="s">
        <v>33</v>
      </c>
      <c r="K95" s="1" t="s">
        <v>34</v>
      </c>
      <c r="L95" s="1" t="s">
        <v>4233</v>
      </c>
      <c r="M95" s="1" t="s">
        <v>4229</v>
      </c>
      <c r="N95" s="1" t="s">
        <v>4230</v>
      </c>
      <c r="O95" s="1" t="s">
        <v>27</v>
      </c>
      <c r="P95" s="1" t="s">
        <v>27</v>
      </c>
      <c r="Q95" s="1" t="s">
        <v>38</v>
      </c>
      <c r="R95" s="1" t="s">
        <v>27</v>
      </c>
      <c r="S95" s="1" t="s">
        <v>63</v>
      </c>
      <c r="T95" s="1" t="s">
        <v>521</v>
      </c>
      <c r="U95" s="1" t="s">
        <v>29</v>
      </c>
      <c r="V95" s="1">
        <v>1425000000</v>
      </c>
      <c r="W95" s="1">
        <v>2009</v>
      </c>
      <c r="X95" s="1">
        <v>1992</v>
      </c>
      <c r="Y95" s="1" t="s">
        <v>4234</v>
      </c>
      <c r="Z95" s="1" t="s">
        <v>30</v>
      </c>
      <c r="AA95" s="1">
        <v>3</v>
      </c>
      <c r="AB95" s="1" t="s">
        <v>44</v>
      </c>
      <c r="AC95" s="1" t="s">
        <v>25</v>
      </c>
      <c r="AD95" s="1" t="s">
        <v>25</v>
      </c>
      <c r="AE95" s="1" t="s">
        <v>1667</v>
      </c>
      <c r="AF95" s="1" t="s">
        <v>920</v>
      </c>
      <c r="AG95" s="43">
        <v>43885.705325925926</v>
      </c>
      <c r="AH95" s="43">
        <v>45463.634755555555</v>
      </c>
      <c r="AI95" s="1" t="str">
        <f>IFERROR((VLOOKUP(BD[[#This Row],[Nombre_Entidad]],Estructura_Admnistrativa!$A$2:$D$56,4,"FALSO")),"ND")</f>
        <v>IDIGER</v>
      </c>
      <c r="AJ95" s="1" t="s">
        <v>4220</v>
      </c>
    </row>
    <row r="96" spans="1:36" ht="267.75" x14ac:dyDescent="0.2">
      <c r="A96" s="1" t="s">
        <v>49</v>
      </c>
      <c r="B96" s="1"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1"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1"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x14ac:dyDescent="0.2">
      <c r="A99" s="1" t="s">
        <v>78</v>
      </c>
      <c r="B99" s="1"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x14ac:dyDescent="0.2">
      <c r="A100" s="1" t="s">
        <v>78</v>
      </c>
      <c r="B100" s="1"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x14ac:dyDescent="0.2">
      <c r="A101" s="1" t="s">
        <v>78</v>
      </c>
      <c r="B101" s="1"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x14ac:dyDescent="0.2">
      <c r="A102" s="1" t="s">
        <v>78</v>
      </c>
      <c r="B102" s="1"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x14ac:dyDescent="0.2">
      <c r="A103" s="1" t="s">
        <v>78</v>
      </c>
      <c r="B103" s="1"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x14ac:dyDescent="0.2">
      <c r="A104" s="1" t="s">
        <v>78</v>
      </c>
      <c r="B104" s="1"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x14ac:dyDescent="0.2">
      <c r="A105" s="1" t="s">
        <v>78</v>
      </c>
      <c r="B105" s="1"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x14ac:dyDescent="0.2">
      <c r="A106" s="1" t="s">
        <v>78</v>
      </c>
      <c r="B106" s="1"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x14ac:dyDescent="0.2">
      <c r="A107" s="1" t="s">
        <v>78</v>
      </c>
      <c r="B107" s="1"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x14ac:dyDescent="0.2">
      <c r="A108" s="1" t="s">
        <v>78</v>
      </c>
      <c r="B108" s="1"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x14ac:dyDescent="0.2">
      <c r="A109" s="1" t="s">
        <v>78</v>
      </c>
      <c r="B109" s="1"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x14ac:dyDescent="0.2">
      <c r="A110" s="1" t="s">
        <v>78</v>
      </c>
      <c r="B110" s="1"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x14ac:dyDescent="0.2">
      <c r="A111" s="1" t="s">
        <v>78</v>
      </c>
      <c r="B111" s="1"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x14ac:dyDescent="0.2">
      <c r="A112" s="1" t="s">
        <v>78</v>
      </c>
      <c r="B112" s="1"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x14ac:dyDescent="0.2">
      <c r="A113" s="1" t="s">
        <v>78</v>
      </c>
      <c r="B113" s="1"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x14ac:dyDescent="0.2">
      <c r="A114" s="1" t="s">
        <v>78</v>
      </c>
      <c r="B114" s="1"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x14ac:dyDescent="0.2">
      <c r="A115" s="1" t="s">
        <v>78</v>
      </c>
      <c r="B115" s="1"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x14ac:dyDescent="0.2">
      <c r="A116" s="1" t="s">
        <v>78</v>
      </c>
      <c r="B116" s="1"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x14ac:dyDescent="0.2">
      <c r="A117" s="1" t="s">
        <v>78</v>
      </c>
      <c r="B117" s="1"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x14ac:dyDescent="0.2">
      <c r="A118" s="1" t="s">
        <v>78</v>
      </c>
      <c r="B118" s="1"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x14ac:dyDescent="0.2">
      <c r="A119" s="1" t="s">
        <v>78</v>
      </c>
      <c r="B119" s="1"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x14ac:dyDescent="0.2">
      <c r="A120" s="1" t="s">
        <v>78</v>
      </c>
      <c r="B120" s="1"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x14ac:dyDescent="0.2">
      <c r="A121" s="1" t="s">
        <v>78</v>
      </c>
      <c r="B121" s="1"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x14ac:dyDescent="0.2">
      <c r="A122" s="1" t="s">
        <v>78</v>
      </c>
      <c r="B122" s="1"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x14ac:dyDescent="0.2">
      <c r="A123" s="1" t="s">
        <v>78</v>
      </c>
      <c r="B123" s="1"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x14ac:dyDescent="0.2">
      <c r="A124" s="1" t="s">
        <v>78</v>
      </c>
      <c r="B124" s="1"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x14ac:dyDescent="0.2">
      <c r="A125" s="1" t="s">
        <v>348</v>
      </c>
      <c r="B125" s="1"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x14ac:dyDescent="0.2">
      <c r="A126" s="1" t="s">
        <v>348</v>
      </c>
      <c r="B126" s="1"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x14ac:dyDescent="0.2">
      <c r="A127" s="1" t="s">
        <v>348</v>
      </c>
      <c r="B127" s="1"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x14ac:dyDescent="0.2">
      <c r="A128" s="1" t="s">
        <v>348</v>
      </c>
      <c r="B128" s="1"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x14ac:dyDescent="0.2">
      <c r="A129" s="1" t="s">
        <v>348</v>
      </c>
      <c r="B129" s="1"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x14ac:dyDescent="0.2">
      <c r="A130" s="1" t="s">
        <v>348</v>
      </c>
      <c r="B130" s="1"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x14ac:dyDescent="0.2">
      <c r="A131" s="1" t="s">
        <v>348</v>
      </c>
      <c r="B131" s="1"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x14ac:dyDescent="0.2">
      <c r="A132" s="1" t="s">
        <v>348</v>
      </c>
      <c r="B132" s="1"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x14ac:dyDescent="0.2">
      <c r="A133" s="1" t="s">
        <v>348</v>
      </c>
      <c r="B133" s="1"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x14ac:dyDescent="0.2">
      <c r="A134" s="1" t="s">
        <v>348</v>
      </c>
      <c r="B134" s="1"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x14ac:dyDescent="0.2">
      <c r="A135" s="1" t="s">
        <v>348</v>
      </c>
      <c r="B135" s="1"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x14ac:dyDescent="0.2">
      <c r="A136" s="1" t="s">
        <v>348</v>
      </c>
      <c r="B136" s="1"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x14ac:dyDescent="0.2">
      <c r="A137" s="1" t="s">
        <v>348</v>
      </c>
      <c r="B137" s="1"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x14ac:dyDescent="0.2">
      <c r="A138" s="1" t="s">
        <v>348</v>
      </c>
      <c r="B138" s="1"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x14ac:dyDescent="0.2">
      <c r="A139" s="1" t="s">
        <v>348</v>
      </c>
      <c r="B139" s="1"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x14ac:dyDescent="0.2">
      <c r="A140" s="1" t="s">
        <v>348</v>
      </c>
      <c r="B140" s="1"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x14ac:dyDescent="0.2">
      <c r="A141" s="1" t="s">
        <v>348</v>
      </c>
      <c r="B141" s="1"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1"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1"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1"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1"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1"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1"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x14ac:dyDescent="0.2">
      <c r="A148" s="1" t="s">
        <v>348</v>
      </c>
      <c r="B148" s="1"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1"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1"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1"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1"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x14ac:dyDescent="0.2">
      <c r="A153" s="1" t="s">
        <v>348</v>
      </c>
      <c r="B153" s="1"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x14ac:dyDescent="0.2">
      <c r="A154" s="1" t="s">
        <v>348</v>
      </c>
      <c r="B154" s="1"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x14ac:dyDescent="0.2">
      <c r="A155" s="1" t="s">
        <v>348</v>
      </c>
      <c r="B155" s="1"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x14ac:dyDescent="0.2">
      <c r="A156" s="1" t="s">
        <v>348</v>
      </c>
      <c r="B156" s="1"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1"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1"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1"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1"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1"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1"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1"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1"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1"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x14ac:dyDescent="0.2">
      <c r="A166" s="1" t="s">
        <v>348</v>
      </c>
      <c r="B166" s="1"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1"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1"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1"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1"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1"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1"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1"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1"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1"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1"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1"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1"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1"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1"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1"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1"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1"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1"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1"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x14ac:dyDescent="0.2">
      <c r="A186" s="1" t="s">
        <v>727</v>
      </c>
      <c r="B186" s="1"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x14ac:dyDescent="0.2">
      <c r="A187" s="1" t="s">
        <v>727</v>
      </c>
      <c r="B187" s="1"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x14ac:dyDescent="0.2">
      <c r="A188" s="1" t="s">
        <v>727</v>
      </c>
      <c r="B188" s="1"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x14ac:dyDescent="0.2">
      <c r="A189" s="1" t="s">
        <v>727</v>
      </c>
      <c r="B189" s="1"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x14ac:dyDescent="0.2">
      <c r="A190" s="1" t="s">
        <v>727</v>
      </c>
      <c r="B190" s="1"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x14ac:dyDescent="0.2">
      <c r="A191" s="1" t="s">
        <v>727</v>
      </c>
      <c r="B191" s="1"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x14ac:dyDescent="0.2">
      <c r="A192" s="1" t="s">
        <v>727</v>
      </c>
      <c r="B192" s="1"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x14ac:dyDescent="0.2">
      <c r="A193" s="1" t="s">
        <v>727</v>
      </c>
      <c r="B193" s="1"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x14ac:dyDescent="0.2">
      <c r="A194" s="1" t="s">
        <v>727</v>
      </c>
      <c r="B194" s="1"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x14ac:dyDescent="0.2">
      <c r="A195" s="1" t="s">
        <v>727</v>
      </c>
      <c r="B195" s="1"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x14ac:dyDescent="0.2">
      <c r="A196" s="1" t="s">
        <v>727</v>
      </c>
      <c r="B196" s="1"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x14ac:dyDescent="0.2">
      <c r="A197" s="1" t="s">
        <v>727</v>
      </c>
      <c r="B197" s="1"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x14ac:dyDescent="0.2">
      <c r="A198" s="1" t="s">
        <v>727</v>
      </c>
      <c r="B198" s="1"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x14ac:dyDescent="0.2">
      <c r="A199" s="1" t="s">
        <v>727</v>
      </c>
      <c r="B199" s="1"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x14ac:dyDescent="0.2">
      <c r="A200" s="1" t="s">
        <v>727</v>
      </c>
      <c r="B200" s="1"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x14ac:dyDescent="0.2">
      <c r="A201" s="1" t="s">
        <v>727</v>
      </c>
      <c r="B201" s="1"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x14ac:dyDescent="0.2">
      <c r="A202" s="1" t="s">
        <v>727</v>
      </c>
      <c r="B202" s="1"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x14ac:dyDescent="0.2">
      <c r="A203" s="1" t="s">
        <v>727</v>
      </c>
      <c r="B203" s="1"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x14ac:dyDescent="0.2">
      <c r="A204" s="1" t="s">
        <v>727</v>
      </c>
      <c r="B204" s="1"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x14ac:dyDescent="0.2">
      <c r="A205" s="1" t="s">
        <v>727</v>
      </c>
      <c r="B205" s="1"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x14ac:dyDescent="0.2">
      <c r="A206" s="1" t="s">
        <v>727</v>
      </c>
      <c r="B206" s="1"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x14ac:dyDescent="0.2">
      <c r="A207" s="1" t="s">
        <v>727</v>
      </c>
      <c r="B207" s="1"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x14ac:dyDescent="0.2">
      <c r="A208" s="1" t="s">
        <v>727</v>
      </c>
      <c r="B208" s="1"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x14ac:dyDescent="0.2">
      <c r="A209" s="1" t="s">
        <v>727</v>
      </c>
      <c r="B209" s="1"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x14ac:dyDescent="0.2">
      <c r="A210" s="1" t="s">
        <v>727</v>
      </c>
      <c r="B210" s="1"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x14ac:dyDescent="0.2">
      <c r="A211" s="1" t="s">
        <v>727</v>
      </c>
      <c r="B211" s="1"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x14ac:dyDescent="0.2">
      <c r="A212" s="1" t="s">
        <v>727</v>
      </c>
      <c r="B212" s="1"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x14ac:dyDescent="0.2">
      <c r="A213" s="1" t="s">
        <v>727</v>
      </c>
      <c r="B213" s="1"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x14ac:dyDescent="0.2">
      <c r="A214" s="1" t="s">
        <v>727</v>
      </c>
      <c r="B214" s="1"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x14ac:dyDescent="0.2">
      <c r="A215" s="1" t="s">
        <v>727</v>
      </c>
      <c r="B215" s="1"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x14ac:dyDescent="0.2">
      <c r="A216" s="1" t="s">
        <v>727</v>
      </c>
      <c r="B216" s="1"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x14ac:dyDescent="0.2">
      <c r="A217" s="1" t="s">
        <v>727</v>
      </c>
      <c r="B217" s="1"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x14ac:dyDescent="0.2">
      <c r="A218" s="1" t="s">
        <v>727</v>
      </c>
      <c r="B218" s="1"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x14ac:dyDescent="0.2">
      <c r="A219" s="1" t="s">
        <v>727</v>
      </c>
      <c r="B219" s="1"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x14ac:dyDescent="0.2">
      <c r="A220" s="1" t="s">
        <v>727</v>
      </c>
      <c r="B220" s="1"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x14ac:dyDescent="0.2">
      <c r="A221" s="1" t="s">
        <v>727</v>
      </c>
      <c r="B221" s="1"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x14ac:dyDescent="0.2">
      <c r="A222" s="1" t="s">
        <v>727</v>
      </c>
      <c r="B222" s="1"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x14ac:dyDescent="0.2">
      <c r="A223" s="1" t="s">
        <v>727</v>
      </c>
      <c r="B223" s="1"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x14ac:dyDescent="0.2">
      <c r="A224" s="1" t="s">
        <v>727</v>
      </c>
      <c r="B224" s="1"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x14ac:dyDescent="0.2">
      <c r="A225" s="1" t="s">
        <v>727</v>
      </c>
      <c r="B225" s="1"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x14ac:dyDescent="0.2">
      <c r="A226" s="1" t="s">
        <v>727</v>
      </c>
      <c r="B226" s="1"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x14ac:dyDescent="0.2">
      <c r="A227" s="1" t="s">
        <v>727</v>
      </c>
      <c r="B227" s="1"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x14ac:dyDescent="0.2">
      <c r="A228" s="1" t="s">
        <v>727</v>
      </c>
      <c r="B228" s="1"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x14ac:dyDescent="0.2">
      <c r="A229" s="1" t="s">
        <v>727</v>
      </c>
      <c r="B229" s="1"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x14ac:dyDescent="0.2">
      <c r="A230" s="1" t="s">
        <v>727</v>
      </c>
      <c r="B230" s="1"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x14ac:dyDescent="0.2">
      <c r="A231" s="1" t="s">
        <v>727</v>
      </c>
      <c r="B231" s="1"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x14ac:dyDescent="0.2">
      <c r="A232" s="1" t="s">
        <v>727</v>
      </c>
      <c r="B232" s="1"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x14ac:dyDescent="0.2">
      <c r="A233" s="1" t="s">
        <v>727</v>
      </c>
      <c r="B233" s="1"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x14ac:dyDescent="0.2">
      <c r="A234" s="1" t="s">
        <v>727</v>
      </c>
      <c r="B234" s="1"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x14ac:dyDescent="0.2">
      <c r="A235" s="1" t="s">
        <v>727</v>
      </c>
      <c r="B235" s="1"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x14ac:dyDescent="0.2">
      <c r="A236" s="1" t="s">
        <v>727</v>
      </c>
      <c r="B236" s="1"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x14ac:dyDescent="0.2">
      <c r="A237" s="1" t="s">
        <v>727</v>
      </c>
      <c r="B237" s="1"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x14ac:dyDescent="0.2">
      <c r="A238" s="1" t="s">
        <v>727</v>
      </c>
      <c r="B238" s="1"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x14ac:dyDescent="0.2">
      <c r="A239" s="1" t="s">
        <v>727</v>
      </c>
      <c r="B239" s="1"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x14ac:dyDescent="0.2">
      <c r="A240" s="1" t="s">
        <v>348</v>
      </c>
      <c r="B240" s="1"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x14ac:dyDescent="0.2">
      <c r="A241" s="1" t="s">
        <v>348</v>
      </c>
      <c r="B241" s="1"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x14ac:dyDescent="0.2">
      <c r="A242" s="1" t="s">
        <v>348</v>
      </c>
      <c r="B242" s="1"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x14ac:dyDescent="0.2">
      <c r="A243" s="1" t="s">
        <v>348</v>
      </c>
      <c r="B243" s="1"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x14ac:dyDescent="0.2">
      <c r="A244" s="1" t="s">
        <v>348</v>
      </c>
      <c r="B244" s="1"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x14ac:dyDescent="0.2">
      <c r="A245" s="1" t="s">
        <v>348</v>
      </c>
      <c r="B245" s="1"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x14ac:dyDescent="0.2">
      <c r="A246" s="1" t="s">
        <v>348</v>
      </c>
      <c r="B246" s="1"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x14ac:dyDescent="0.2">
      <c r="A247" s="1" t="s">
        <v>348</v>
      </c>
      <c r="B247" s="1"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x14ac:dyDescent="0.2">
      <c r="A248" s="1" t="s">
        <v>348</v>
      </c>
      <c r="B248" s="1"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x14ac:dyDescent="0.2">
      <c r="A249" s="1" t="s">
        <v>348</v>
      </c>
      <c r="B249" s="1"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x14ac:dyDescent="0.2">
      <c r="A250" s="1" t="s">
        <v>348</v>
      </c>
      <c r="B250" s="1"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x14ac:dyDescent="0.2">
      <c r="A251" s="1" t="s">
        <v>727</v>
      </c>
      <c r="B251" s="1"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1"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1"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1"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1"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1"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1"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1"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1"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1"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1"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1"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1"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1"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1"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1"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1"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1"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1"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1"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1"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1"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1"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1"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1"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1"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1"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1"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1"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1"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1"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1"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1"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1"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1"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1"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1"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1"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1"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1"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1"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1"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1"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1"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1"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1"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1"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1"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1"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1"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1"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1"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1"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1"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1"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1"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1"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1"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1"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1"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1"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1"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1"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1"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1"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1"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1"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1"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1"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1"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x14ac:dyDescent="0.2">
      <c r="A321" s="1" t="s">
        <v>348</v>
      </c>
      <c r="B321" s="1"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x14ac:dyDescent="0.2">
      <c r="A322" s="1" t="s">
        <v>348</v>
      </c>
      <c r="B322" s="1"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1"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1"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1"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1"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1"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1"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1"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1"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1"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1"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1"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1"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1"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1"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1"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1"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1"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1"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1"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1"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x14ac:dyDescent="0.2">
      <c r="A343" s="1" t="s">
        <v>348</v>
      </c>
      <c r="B343" s="1"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x14ac:dyDescent="0.2">
      <c r="A344" s="1" t="s">
        <v>348</v>
      </c>
      <c r="B344" s="1"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x14ac:dyDescent="0.2">
      <c r="A345" s="1" t="s">
        <v>348</v>
      </c>
      <c r="B345" s="1"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x14ac:dyDescent="0.2">
      <c r="A346" s="1" t="s">
        <v>348</v>
      </c>
      <c r="B346" s="1"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x14ac:dyDescent="0.2">
      <c r="A347" s="1" t="s">
        <v>348</v>
      </c>
      <c r="B347" s="1"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x14ac:dyDescent="0.2">
      <c r="A348" s="1" t="s">
        <v>348</v>
      </c>
      <c r="B348" s="1"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x14ac:dyDescent="0.2">
      <c r="A349" s="1" t="s">
        <v>348</v>
      </c>
      <c r="B349" s="1"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x14ac:dyDescent="0.2">
      <c r="A350" s="1" t="s">
        <v>348</v>
      </c>
      <c r="B350" s="1"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x14ac:dyDescent="0.2">
      <c r="A351" s="1" t="s">
        <v>348</v>
      </c>
      <c r="B351" s="1"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x14ac:dyDescent="0.2">
      <c r="A352" s="1" t="s">
        <v>348</v>
      </c>
      <c r="B352" s="1"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x14ac:dyDescent="0.2">
      <c r="A353" s="1" t="s">
        <v>348</v>
      </c>
      <c r="B353" s="1"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1"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1"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1"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1"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1"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1"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1"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1"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1"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1"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1"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1"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1"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1"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1"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1"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1"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1"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1"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1"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1"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1"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1"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1"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1"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1"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1"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1"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1"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1"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1"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1"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1"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1"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1"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1"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1"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1"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1"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1"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1"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1"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1"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1"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1"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1"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1"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1"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1"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1"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x14ac:dyDescent="0.2">
      <c r="A404" s="1" t="s">
        <v>348</v>
      </c>
      <c r="B404" s="1"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x14ac:dyDescent="0.2">
      <c r="A405" s="1" t="s">
        <v>348</v>
      </c>
      <c r="B405" s="1"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x14ac:dyDescent="0.2">
      <c r="A406" s="1" t="s">
        <v>348</v>
      </c>
      <c r="B406" s="1"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x14ac:dyDescent="0.2">
      <c r="A407" s="1" t="s">
        <v>348</v>
      </c>
      <c r="B407" s="1"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x14ac:dyDescent="0.2">
      <c r="A408" s="1" t="s">
        <v>348</v>
      </c>
      <c r="B408" s="1"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x14ac:dyDescent="0.2">
      <c r="A409" s="1" t="s">
        <v>348</v>
      </c>
      <c r="B409" s="1"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x14ac:dyDescent="0.2">
      <c r="A410" s="1" t="s">
        <v>348</v>
      </c>
      <c r="B410" s="1"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x14ac:dyDescent="0.2">
      <c r="A411" s="1" t="s">
        <v>348</v>
      </c>
      <c r="B411" s="1"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x14ac:dyDescent="0.2">
      <c r="A412" s="1" t="s">
        <v>348</v>
      </c>
      <c r="B412" s="1"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x14ac:dyDescent="0.2">
      <c r="A413" s="1" t="s">
        <v>348</v>
      </c>
      <c r="B413" s="1"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x14ac:dyDescent="0.2">
      <c r="A414" s="1" t="s">
        <v>348</v>
      </c>
      <c r="B414" s="1"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x14ac:dyDescent="0.2">
      <c r="A415" s="1" t="s">
        <v>348</v>
      </c>
      <c r="B415" s="1"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x14ac:dyDescent="0.2">
      <c r="A416" s="1" t="s">
        <v>348</v>
      </c>
      <c r="B416" s="1"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x14ac:dyDescent="0.2">
      <c r="A417" s="1" t="s">
        <v>348</v>
      </c>
      <c r="B417" s="1"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x14ac:dyDescent="0.2">
      <c r="A418" s="1" t="s">
        <v>348</v>
      </c>
      <c r="B418" s="1"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x14ac:dyDescent="0.2">
      <c r="A419" s="1" t="s">
        <v>348</v>
      </c>
      <c r="B419" s="1"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x14ac:dyDescent="0.2">
      <c r="A420" s="1" t="s">
        <v>348</v>
      </c>
      <c r="B420" s="1"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1"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1"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1"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1"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1"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1"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1"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1"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1"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1"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1"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1"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1"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1"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1"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1"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1"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1"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1"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1"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1"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1"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1"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1"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1"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1"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1"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1"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1"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1"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1"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1"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1"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1"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x14ac:dyDescent="0.2">
      <c r="A455" s="1" t="s">
        <v>348</v>
      </c>
      <c r="B455" s="1"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x14ac:dyDescent="0.2">
      <c r="A456" s="1" t="s">
        <v>348</v>
      </c>
      <c r="B456" s="1"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x14ac:dyDescent="0.2">
      <c r="A457" s="1" t="s">
        <v>348</v>
      </c>
      <c r="B457" s="1"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1"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1"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1"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1"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1"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1"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1"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1"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1"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1"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1"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1"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1"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1"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1"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1"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1"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1"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1"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1"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1"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1"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1"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1"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1"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1"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1"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1"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1"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1"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1"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1"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1"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1"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1"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1"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1"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1"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1"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1"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1"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1"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1"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1"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1"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1"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1"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1"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1"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1"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1"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1"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1"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1"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1"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1"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1"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1"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1"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1"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1"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1"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1"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1"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1"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1"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1"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1"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1"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1"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1"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1"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1"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1"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1"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1"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1"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1"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1"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1"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1"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1"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1"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1"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1"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1"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1"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1"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1"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1"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1"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1"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1"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1"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1"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1"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1"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1"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1"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1"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1"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1"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1"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1"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1"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1"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1"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1"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1"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1"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1"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1"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1"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1"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1"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1"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1"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1"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1"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1"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1"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1"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1"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1"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1"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1"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1"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1"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1"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1"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1"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1"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1"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1"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1"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1"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1"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1"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1"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1"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1"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1"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1"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1"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1"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1"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1"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1"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1"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1"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1"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1"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1"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1"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1"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1"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1"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1"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1"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1"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1"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1"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1"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1"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1"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1"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1"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1"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1"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1"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1"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1"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1"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1"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1"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1"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1"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1"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1"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1"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1"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1"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1"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1"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1"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1"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1"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1"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1"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1"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1"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1"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1"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1"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1"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x14ac:dyDescent="0.2">
      <c r="A657" s="1" t="s">
        <v>348</v>
      </c>
      <c r="B657" s="1"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1"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1"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1"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1"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1"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1"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1"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1"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1"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1"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1"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1"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1"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1"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1"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1"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1"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1"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1"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1"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1"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1"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1"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1"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1"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1"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1"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1"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1"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1"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1"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1"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1"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1"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1"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1"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1"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1"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1"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1"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1"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1"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1"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1"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1"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1"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1"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1"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1"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1"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1"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1"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1"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1"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1"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1"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1"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1"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1"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1"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1"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1"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1"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1"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1"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1"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1"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1"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1"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216.75" x14ac:dyDescent="0.2">
      <c r="A727" s="1" t="s">
        <v>79</v>
      </c>
      <c r="B727" s="1" t="s">
        <v>370</v>
      </c>
      <c r="C727" s="1" t="s">
        <v>370</v>
      </c>
      <c r="D727" s="1" t="s">
        <v>370</v>
      </c>
      <c r="E727" s="1" t="s">
        <v>370</v>
      </c>
      <c r="F727" s="1" t="s">
        <v>23</v>
      </c>
      <c r="G727" s="1" t="s">
        <v>4243</v>
      </c>
      <c r="H727" s="1" t="s">
        <v>4244</v>
      </c>
      <c r="I727" s="1" t="s">
        <v>82</v>
      </c>
      <c r="J727" s="1" t="s">
        <v>24</v>
      </c>
      <c r="K727" s="1" t="s">
        <v>3989</v>
      </c>
      <c r="L727" s="1" t="s">
        <v>4245</v>
      </c>
      <c r="M727" s="1" t="s">
        <v>4246</v>
      </c>
      <c r="N727" s="1" t="s">
        <v>4247</v>
      </c>
      <c r="O727" s="1" t="s">
        <v>27</v>
      </c>
      <c r="P727" s="1" t="s">
        <v>27</v>
      </c>
      <c r="Q727" s="1" t="s">
        <v>27</v>
      </c>
      <c r="R727" s="1" t="s">
        <v>27</v>
      </c>
      <c r="S727" s="1" t="s">
        <v>1687</v>
      </c>
      <c r="T727" s="1" t="s">
        <v>523</v>
      </c>
      <c r="U727" s="1" t="s">
        <v>715</v>
      </c>
      <c r="V727" s="1">
        <v>1377336506</v>
      </c>
      <c r="W727" s="1">
        <v>2019</v>
      </c>
      <c r="X727" s="1">
        <v>1980</v>
      </c>
      <c r="Y727" s="1" t="s">
        <v>4248</v>
      </c>
      <c r="Z727" s="1" t="s">
        <v>30</v>
      </c>
      <c r="AA727" s="1">
        <v>3</v>
      </c>
      <c r="AB727" s="1" t="s">
        <v>499</v>
      </c>
      <c r="AC727" s="1" t="s">
        <v>4249</v>
      </c>
      <c r="AD727" s="1" t="s">
        <v>4250</v>
      </c>
      <c r="AE727" s="1" t="s">
        <v>4251</v>
      </c>
      <c r="AF727" s="1" t="s">
        <v>920</v>
      </c>
      <c r="AG727" s="43">
        <v>45491.418370833337</v>
      </c>
      <c r="AH727" s="43">
        <v>45544.314091203705</v>
      </c>
      <c r="AI727" s="1" t="str">
        <f>IFERROR((VLOOKUP(BD[[#This Row],[Nombre_Entidad]],Estructura_Admnistrativa!$A$2:$D$56,4,"FALSO")),"ND")</f>
        <v>IDIGER - SDGRCC</v>
      </c>
      <c r="AJ727" s="1" t="s">
        <v>4220</v>
      </c>
    </row>
    <row r="728" spans="1:36" ht="204" x14ac:dyDescent="0.2">
      <c r="A728" s="1" t="s">
        <v>45</v>
      </c>
      <c r="B728" s="1" t="s">
        <v>424</v>
      </c>
      <c r="C728" s="1" t="s">
        <v>4223</v>
      </c>
      <c r="D728" s="1" t="s">
        <v>332</v>
      </c>
      <c r="E728" s="1" t="s">
        <v>566</v>
      </c>
      <c r="F728" s="1" t="s">
        <v>50</v>
      </c>
      <c r="G728" s="1" t="s">
        <v>4277</v>
      </c>
      <c r="H728" s="1" t="s">
        <v>4278</v>
      </c>
      <c r="I728" s="1" t="s">
        <v>486</v>
      </c>
      <c r="J728" s="1" t="s">
        <v>24</v>
      </c>
      <c r="K728" s="1" t="s">
        <v>4279</v>
      </c>
      <c r="L728" s="1" t="s">
        <v>4280</v>
      </c>
      <c r="M728" s="1" t="s">
        <v>4281</v>
      </c>
      <c r="N728" s="1" t="s">
        <v>4282</v>
      </c>
      <c r="O728" s="1" t="s">
        <v>27</v>
      </c>
      <c r="P728" s="1" t="s">
        <v>27</v>
      </c>
      <c r="Q728" s="1" t="s">
        <v>27</v>
      </c>
      <c r="R728" s="1" t="s">
        <v>27</v>
      </c>
      <c r="S728" s="1" t="s">
        <v>28</v>
      </c>
      <c r="T728" s="1" t="s">
        <v>521</v>
      </c>
      <c r="U728" s="1" t="s">
        <v>702</v>
      </c>
      <c r="V728" s="1">
        <v>0</v>
      </c>
      <c r="W728" s="1">
        <v>0</v>
      </c>
      <c r="X728" s="1">
        <v>2008</v>
      </c>
      <c r="Y728" s="1" t="s">
        <v>4283</v>
      </c>
      <c r="Z728" s="1" t="s">
        <v>30</v>
      </c>
      <c r="AA728" s="1">
        <v>3</v>
      </c>
      <c r="AB728" s="1" t="s">
        <v>501</v>
      </c>
      <c r="AC728" s="1" t="s">
        <v>4284</v>
      </c>
      <c r="AD728" s="1" t="s">
        <v>4285</v>
      </c>
      <c r="AE728" s="1" t="s">
        <v>4286</v>
      </c>
      <c r="AF728" s="1" t="s">
        <v>920</v>
      </c>
      <c r="AG728" s="43">
        <v>45737.395606018516</v>
      </c>
      <c r="AH728" s="43">
        <v>45737.428001851855</v>
      </c>
      <c r="AI728" s="1" t="str">
        <f>IFERROR((VLOOKUP(BD[[#This Row],[Nombre_Entidad]],Estructura_Admnistrativa!$A$2:$D$56,4,"FALSO")),"ND")</f>
        <v>SED</v>
      </c>
      <c r="AJ728" s="1" t="s">
        <v>4220</v>
      </c>
    </row>
    <row r="729" spans="1:36" ht="127.5" x14ac:dyDescent="0.2">
      <c r="A729" s="1" t="s">
        <v>45</v>
      </c>
      <c r="B729" s="1" t="s">
        <v>424</v>
      </c>
      <c r="C729" s="1" t="s">
        <v>4223</v>
      </c>
      <c r="D729" s="1" t="s">
        <v>332</v>
      </c>
      <c r="E729" s="1" t="s">
        <v>566</v>
      </c>
      <c r="F729" s="1" t="s">
        <v>50</v>
      </c>
      <c r="G729" s="1" t="s">
        <v>4287</v>
      </c>
      <c r="H729" s="1" t="s">
        <v>4288</v>
      </c>
      <c r="I729" s="1" t="s">
        <v>486</v>
      </c>
      <c r="J729" s="1" t="s">
        <v>24</v>
      </c>
      <c r="K729" s="1" t="s">
        <v>1336</v>
      </c>
      <c r="L729" s="1" t="s">
        <v>25</v>
      </c>
      <c r="M729" s="1" t="s">
        <v>4289</v>
      </c>
      <c r="N729" s="1" t="s">
        <v>4290</v>
      </c>
      <c r="O729" s="1" t="s">
        <v>27</v>
      </c>
      <c r="P729" s="1" t="s">
        <v>27</v>
      </c>
      <c r="Q729" s="1" t="s">
        <v>27</v>
      </c>
      <c r="R729" s="1" t="s">
        <v>27</v>
      </c>
      <c r="S729" s="1" t="s">
        <v>1687</v>
      </c>
      <c r="T729" s="1" t="s">
        <v>521</v>
      </c>
      <c r="U729" s="1" t="s">
        <v>29</v>
      </c>
      <c r="V729" s="1">
        <v>0</v>
      </c>
      <c r="W729" s="1">
        <v>0</v>
      </c>
      <c r="X729" s="1">
        <v>0</v>
      </c>
      <c r="Y729" s="1" t="s">
        <v>47</v>
      </c>
      <c r="Z729" s="1" t="s">
        <v>74</v>
      </c>
      <c r="AA729" s="1">
        <v>1</v>
      </c>
      <c r="AB729" s="1" t="s">
        <v>498</v>
      </c>
      <c r="AC729" s="1" t="s">
        <v>25</v>
      </c>
      <c r="AD729" s="1" t="s">
        <v>25</v>
      </c>
      <c r="AE729" s="1" t="s">
        <v>4291</v>
      </c>
      <c r="AF729" s="1" t="s">
        <v>920</v>
      </c>
      <c r="AG729" s="43">
        <v>45733.457370601849</v>
      </c>
      <c r="AH729" s="43">
        <v>45733.47721863426</v>
      </c>
      <c r="AI729" s="1" t="str">
        <f>IFERROR((VLOOKUP(BD[[#This Row],[Nombre_Entidad]],Estructura_Admnistrativa!$A$2:$D$56,4,"FALSO")),"ND")</f>
        <v>SED</v>
      </c>
      <c r="AJ729" s="1" t="s">
        <v>4220</v>
      </c>
    </row>
    <row r="730" spans="1:36" ht="38.25" x14ac:dyDescent="0.2">
      <c r="A730" s="1" t="s">
        <v>45</v>
      </c>
      <c r="B730" s="1" t="s">
        <v>424</v>
      </c>
      <c r="C730" s="1" t="s">
        <v>4223</v>
      </c>
      <c r="D730" s="1" t="s">
        <v>332</v>
      </c>
      <c r="E730" s="1" t="s">
        <v>566</v>
      </c>
      <c r="F730" s="1" t="s">
        <v>50</v>
      </c>
      <c r="G730" s="1" t="s">
        <v>4292</v>
      </c>
      <c r="H730" s="1" t="s">
        <v>25</v>
      </c>
      <c r="I730" s="1" t="s">
        <v>44</v>
      </c>
      <c r="J730" s="1" t="s">
        <v>24</v>
      </c>
      <c r="K730" s="1" t="s">
        <v>25</v>
      </c>
      <c r="L730" s="1" t="s">
        <v>25</v>
      </c>
      <c r="M730" s="1" t="s">
        <v>25</v>
      </c>
      <c r="N730" s="1" t="s">
        <v>25</v>
      </c>
      <c r="O730" s="1" t="s">
        <v>25</v>
      </c>
      <c r="P730" s="1" t="s">
        <v>25</v>
      </c>
      <c r="Q730" s="1" t="s">
        <v>25</v>
      </c>
      <c r="R730" s="1" t="s">
        <v>44</v>
      </c>
      <c r="S730" s="1" t="s">
        <v>25</v>
      </c>
      <c r="T730" s="1" t="s">
        <v>44</v>
      </c>
      <c r="U730" s="1" t="s">
        <v>25</v>
      </c>
      <c r="V730" s="1">
        <v>0</v>
      </c>
      <c r="W730" s="1">
        <v>0</v>
      </c>
      <c r="X730" s="1">
        <v>0</v>
      </c>
      <c r="Y730" s="1" t="s">
        <v>25</v>
      </c>
      <c r="Z730" s="1" t="s">
        <v>44</v>
      </c>
      <c r="AA730" s="1">
        <v>1</v>
      </c>
      <c r="AB730" s="1" t="s">
        <v>44</v>
      </c>
      <c r="AC730" s="1" t="s">
        <v>25</v>
      </c>
      <c r="AD730" s="1" t="s">
        <v>25</v>
      </c>
      <c r="AE730" s="1" t="s">
        <v>25</v>
      </c>
      <c r="AF730" s="1" t="s">
        <v>920</v>
      </c>
      <c r="AG730" s="43">
        <v>45733.486415509258</v>
      </c>
      <c r="AH730" s="43">
        <v>45733.486415509258</v>
      </c>
      <c r="AI730" s="1" t="str">
        <f>IFERROR((VLOOKUP(BD[[#This Row],[Nombre_Entidad]],Estructura_Admnistrativa!$A$2:$D$56,4,"FALSO")),"ND")</f>
        <v>SED</v>
      </c>
      <c r="AJ730" s="1" t="s">
        <v>4220</v>
      </c>
    </row>
    <row r="731" spans="1:36" ht="76.5" x14ac:dyDescent="0.2">
      <c r="A731" s="1" t="s">
        <v>22</v>
      </c>
      <c r="B731" s="1" t="s">
        <v>425</v>
      </c>
      <c r="C731" s="1" t="s">
        <v>4224</v>
      </c>
      <c r="D731" s="1" t="s">
        <v>328</v>
      </c>
      <c r="E731" s="1" t="s">
        <v>533</v>
      </c>
      <c r="F731" s="1" t="s">
        <v>50</v>
      </c>
      <c r="G731" s="1" t="s">
        <v>4235</v>
      </c>
      <c r="H731" s="1" t="s">
        <v>4236</v>
      </c>
      <c r="I731" s="1" t="s">
        <v>60</v>
      </c>
      <c r="J731" s="1" t="s">
        <v>24</v>
      </c>
      <c r="K731" s="1" t="s">
        <v>2233</v>
      </c>
      <c r="L731" s="1" t="s">
        <v>4237</v>
      </c>
      <c r="M731" s="1" t="s">
        <v>4238</v>
      </c>
      <c r="N731" s="1" t="s">
        <v>4239</v>
      </c>
      <c r="O731" s="1" t="s">
        <v>27</v>
      </c>
      <c r="P731" s="1" t="s">
        <v>27</v>
      </c>
      <c r="Q731" s="1" t="s">
        <v>27</v>
      </c>
      <c r="R731" s="1" t="s">
        <v>44</v>
      </c>
      <c r="S731" s="1" t="s">
        <v>39</v>
      </c>
      <c r="T731" s="1" t="s">
        <v>44</v>
      </c>
      <c r="U731" s="1" t="s">
        <v>55</v>
      </c>
      <c r="V731" s="1">
        <v>3749344000</v>
      </c>
      <c r="W731" s="1">
        <v>2021</v>
      </c>
      <c r="X731" s="1">
        <v>2001</v>
      </c>
      <c r="Y731" s="1" t="s">
        <v>4240</v>
      </c>
      <c r="Z731" s="1" t="s">
        <v>30</v>
      </c>
      <c r="AA731" s="1">
        <v>3</v>
      </c>
      <c r="AB731" s="1" t="s">
        <v>44</v>
      </c>
      <c r="AC731" s="1" t="s">
        <v>25</v>
      </c>
      <c r="AD731" s="1" t="s">
        <v>25</v>
      </c>
      <c r="AE731" s="1" t="s">
        <v>25</v>
      </c>
      <c r="AF731" s="1" t="s">
        <v>920</v>
      </c>
      <c r="AG731" s="43">
        <v>45463.661204282405</v>
      </c>
      <c r="AH731" s="43">
        <v>45463.663906365742</v>
      </c>
      <c r="AI731" s="1" t="str">
        <f>IFERROR((VLOOKUP(BD[[#This Row],[Nombre_Entidad]],Estructura_Admnistrativa!$A$2:$D$56,4,"FALSO")),"ND")</f>
        <v>IDIGER</v>
      </c>
      <c r="AJ731" s="1" t="s">
        <v>4220</v>
      </c>
    </row>
    <row r="732" spans="1:36" ht="51" x14ac:dyDescent="0.2">
      <c r="A732" s="1" t="s">
        <v>316</v>
      </c>
      <c r="B732" s="1" t="s">
        <v>424</v>
      </c>
      <c r="C732" s="1" t="s">
        <v>4223</v>
      </c>
      <c r="D732" s="1" t="s">
        <v>328</v>
      </c>
      <c r="E732" s="1" t="s">
        <v>566</v>
      </c>
      <c r="F732" s="1" t="s">
        <v>23</v>
      </c>
      <c r="G732" s="1" t="s">
        <v>4252</v>
      </c>
      <c r="H732" s="1" t="s">
        <v>4253</v>
      </c>
      <c r="I732" s="1" t="s">
        <v>518</v>
      </c>
      <c r="J732" s="1" t="s">
        <v>24</v>
      </c>
      <c r="K732" s="1" t="s">
        <v>1163</v>
      </c>
      <c r="L732" s="1" t="s">
        <v>4271</v>
      </c>
      <c r="M732" s="1" t="s">
        <v>4254</v>
      </c>
      <c r="N732" s="1" t="s">
        <v>4255</v>
      </c>
      <c r="O732" s="1" t="s">
        <v>27</v>
      </c>
      <c r="P732" s="1" t="s">
        <v>27</v>
      </c>
      <c r="Q732" s="1" t="s">
        <v>38</v>
      </c>
      <c r="R732" s="1" t="s">
        <v>44</v>
      </c>
      <c r="S732" s="1" t="s">
        <v>39</v>
      </c>
      <c r="T732" s="1" t="s">
        <v>521</v>
      </c>
      <c r="U732" s="1" t="s">
        <v>48</v>
      </c>
      <c r="V732" s="1">
        <v>19935395000</v>
      </c>
      <c r="W732" s="1">
        <v>2024</v>
      </c>
      <c r="X732" s="1">
        <v>0</v>
      </c>
      <c r="Y732" s="1" t="s">
        <v>4272</v>
      </c>
      <c r="Z732" s="1" t="s">
        <v>30</v>
      </c>
      <c r="AA732" s="1">
        <v>5</v>
      </c>
      <c r="AB732" s="1" t="s">
        <v>501</v>
      </c>
      <c r="AC732" s="1" t="s">
        <v>25</v>
      </c>
      <c r="AD732" s="1" t="s">
        <v>25</v>
      </c>
      <c r="AE732" s="1" t="s">
        <v>25</v>
      </c>
      <c r="AF732" s="1" t="s">
        <v>920</v>
      </c>
      <c r="AG732" s="43">
        <v>45561.530195833337</v>
      </c>
      <c r="AH732" s="43">
        <v>45566.351488773151</v>
      </c>
      <c r="AI732" s="1" t="str">
        <f>IFERROR((VLOOKUP(BD[[#This Row],[Nombre_Entidad]],Estructura_Admnistrativa!$A$2:$D$56,4,"FALSO")),"ND")</f>
        <v>SDA</v>
      </c>
      <c r="AJ732" s="1" t="s">
        <v>4220</v>
      </c>
    </row>
    <row r="733" spans="1:36" ht="369.75" x14ac:dyDescent="0.2">
      <c r="A733" s="1" t="s">
        <v>316</v>
      </c>
      <c r="B733" s="1" t="s">
        <v>424</v>
      </c>
      <c r="C733" s="1" t="s">
        <v>4223</v>
      </c>
      <c r="D733" s="1" t="s">
        <v>328</v>
      </c>
      <c r="E733" s="1" t="s">
        <v>566</v>
      </c>
      <c r="F733" s="1" t="s">
        <v>23</v>
      </c>
      <c r="G733" s="1" t="s">
        <v>4256</v>
      </c>
      <c r="H733" s="1" t="s">
        <v>4257</v>
      </c>
      <c r="I733" s="1" t="s">
        <v>485</v>
      </c>
      <c r="J733" s="1" t="s">
        <v>24</v>
      </c>
      <c r="K733" s="1" t="s">
        <v>4258</v>
      </c>
      <c r="L733" s="1" t="s">
        <v>4273</v>
      </c>
      <c r="M733" s="1" t="s">
        <v>4259</v>
      </c>
      <c r="N733" s="1" t="s">
        <v>4260</v>
      </c>
      <c r="O733" s="1" t="s">
        <v>27</v>
      </c>
      <c r="P733" s="1" t="s">
        <v>27</v>
      </c>
      <c r="Q733" s="1" t="s">
        <v>39</v>
      </c>
      <c r="R733" s="1" t="s">
        <v>27</v>
      </c>
      <c r="S733" s="1" t="s">
        <v>1588</v>
      </c>
      <c r="T733" s="1" t="s">
        <v>44</v>
      </c>
      <c r="U733" s="1" t="s">
        <v>29</v>
      </c>
      <c r="V733" s="1">
        <v>35278844000</v>
      </c>
      <c r="W733" s="1">
        <v>2024</v>
      </c>
      <c r="X733" s="1">
        <v>0</v>
      </c>
      <c r="Y733" s="1" t="s">
        <v>4274</v>
      </c>
      <c r="Z733" s="1" t="s">
        <v>30</v>
      </c>
      <c r="AA733" s="1">
        <v>2</v>
      </c>
      <c r="AB733" s="1" t="s">
        <v>44</v>
      </c>
      <c r="AC733" s="1" t="s">
        <v>4275</v>
      </c>
      <c r="AD733" s="1" t="s">
        <v>4276</v>
      </c>
      <c r="AE733" s="1" t="s">
        <v>25</v>
      </c>
      <c r="AF733" s="1" t="s">
        <v>920</v>
      </c>
      <c r="AG733" s="43">
        <v>45561.530857638892</v>
      </c>
      <c r="AH733" s="43">
        <v>45566.493850925923</v>
      </c>
      <c r="AI733" s="1" t="str">
        <f>IFERROR((VLOOKUP(BD[[#This Row],[Nombre_Entidad]],Estructura_Admnistrativa!$A$2:$D$56,4,"FALSO")),"ND")</f>
        <v>SDA</v>
      </c>
      <c r="AJ733" s="1" t="s">
        <v>4220</v>
      </c>
    </row>
    <row r="734" spans="1:36" ht="76.5" x14ac:dyDescent="0.2">
      <c r="A734" s="1" t="s">
        <v>22</v>
      </c>
      <c r="B734" s="1" t="s">
        <v>425</v>
      </c>
      <c r="C734" s="1" t="s">
        <v>4224</v>
      </c>
      <c r="D734" s="1" t="s">
        <v>328</v>
      </c>
      <c r="E734" s="1" t="s">
        <v>533</v>
      </c>
      <c r="F734" s="1" t="s">
        <v>23</v>
      </c>
      <c r="G734" s="1" t="s">
        <v>4231</v>
      </c>
      <c r="H734" s="1" t="s">
        <v>4241</v>
      </c>
      <c r="I734" s="1" t="s">
        <v>60</v>
      </c>
      <c r="J734" s="1" t="s">
        <v>24</v>
      </c>
      <c r="K734" s="1" t="s">
        <v>2233</v>
      </c>
      <c r="L734" s="1" t="s">
        <v>4242</v>
      </c>
      <c r="M734" s="1" t="s">
        <v>4238</v>
      </c>
      <c r="N734" s="1" t="s">
        <v>4239</v>
      </c>
      <c r="O734" s="1" t="s">
        <v>27</v>
      </c>
      <c r="P734" s="1" t="s">
        <v>27</v>
      </c>
      <c r="Q734" s="1" t="s">
        <v>27</v>
      </c>
      <c r="R734" s="1" t="s">
        <v>44</v>
      </c>
      <c r="S734" s="1" t="s">
        <v>39</v>
      </c>
      <c r="T734" s="1" t="s">
        <v>44</v>
      </c>
      <c r="U734" s="1" t="s">
        <v>55</v>
      </c>
      <c r="V734" s="1">
        <v>3749344000</v>
      </c>
      <c r="W734" s="1">
        <v>2021</v>
      </c>
      <c r="X734" s="1">
        <v>2001</v>
      </c>
      <c r="Y734" s="1" t="s">
        <v>4240</v>
      </c>
      <c r="Z734" s="1" t="s">
        <v>30</v>
      </c>
      <c r="AA734" s="1">
        <v>3</v>
      </c>
      <c r="AB734" s="1" t="s">
        <v>44</v>
      </c>
      <c r="AC734" s="1" t="s">
        <v>25</v>
      </c>
      <c r="AD734" s="1" t="s">
        <v>25</v>
      </c>
      <c r="AE734" s="1" t="s">
        <v>25</v>
      </c>
      <c r="AF734" s="1" t="s">
        <v>920</v>
      </c>
      <c r="AG734" s="43">
        <v>45356.456224305555</v>
      </c>
      <c r="AH734" s="43">
        <v>45463.657669791668</v>
      </c>
      <c r="AI734" s="1" t="str">
        <f>IFERROR((VLOOKUP(BD[[#This Row],[Nombre_Entidad]],Estructura_Admnistrativa!$A$2:$D$56,4,"FALSO")),"ND")</f>
        <v>IDIGER</v>
      </c>
      <c r="AJ734" s="1" t="s">
        <v>4220</v>
      </c>
    </row>
    <row r="735" spans="1:36" ht="216.75" x14ac:dyDescent="0.2">
      <c r="A735" s="1" t="s">
        <v>79</v>
      </c>
      <c r="B735" s="1" t="s">
        <v>370</v>
      </c>
      <c r="C735" s="1" t="s">
        <v>370</v>
      </c>
      <c r="D735" s="1" t="s">
        <v>370</v>
      </c>
      <c r="E735" s="1" t="s">
        <v>370</v>
      </c>
      <c r="F735" s="1" t="s">
        <v>23</v>
      </c>
      <c r="G735" s="1" t="s">
        <v>4261</v>
      </c>
      <c r="H735" s="1" t="s">
        <v>4262</v>
      </c>
      <c r="I735" s="1" t="s">
        <v>82</v>
      </c>
      <c r="J735" s="1" t="s">
        <v>24</v>
      </c>
      <c r="K735" s="1" t="s">
        <v>4263</v>
      </c>
      <c r="L735" s="1" t="s">
        <v>4264</v>
      </c>
      <c r="M735" s="1" t="s">
        <v>4265</v>
      </c>
      <c r="N735" s="1" t="s">
        <v>4266</v>
      </c>
      <c r="O735" s="1" t="s">
        <v>27</v>
      </c>
      <c r="P735" s="1" t="s">
        <v>27</v>
      </c>
      <c r="Q735" s="1" t="s">
        <v>39</v>
      </c>
      <c r="R735" s="1" t="s">
        <v>27</v>
      </c>
      <c r="S735" s="1" t="s">
        <v>4267</v>
      </c>
      <c r="T735" s="1" t="s">
        <v>523</v>
      </c>
      <c r="U735" s="1" t="s">
        <v>29</v>
      </c>
      <c r="V735" s="1">
        <v>1000856976</v>
      </c>
      <c r="W735" s="1">
        <v>2019</v>
      </c>
      <c r="X735" s="1">
        <v>1986</v>
      </c>
      <c r="Y735" s="1" t="s">
        <v>4268</v>
      </c>
      <c r="Z735" s="1" t="s">
        <v>30</v>
      </c>
      <c r="AA735" s="1">
        <v>2</v>
      </c>
      <c r="AB735" s="1" t="s">
        <v>498</v>
      </c>
      <c r="AC735" s="1" t="s">
        <v>4249</v>
      </c>
      <c r="AD735" s="1" t="s">
        <v>4269</v>
      </c>
      <c r="AE735" s="1" t="s">
        <v>4270</v>
      </c>
      <c r="AF735" s="1" t="s">
        <v>920</v>
      </c>
      <c r="AG735" s="43">
        <v>45491.609717013889</v>
      </c>
      <c r="AH735" s="43">
        <v>45544.378316782408</v>
      </c>
      <c r="AI735" s="1" t="str">
        <f>IFERROR((VLOOKUP(BD[[#This Row],[Nombre_Entidad]],Estructura_Admnistrativa!$A$2:$D$56,4,"FALSO")),"ND")</f>
        <v>IDIGER - SDGRCC</v>
      </c>
      <c r="AJ735" s="1" t="s">
        <v>4220</v>
      </c>
    </row>
    <row r="736" spans="1:36" x14ac:dyDescent="0.2">
      <c r="A736" s="14"/>
      <c r="B736" s="48" t="s">
        <v>425</v>
      </c>
      <c r="C736" s="1"/>
      <c r="D736" s="14" t="s">
        <v>334</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389</v>
      </c>
      <c r="AJ736" s="41"/>
    </row>
    <row r="737" spans="1:36" x14ac:dyDescent="0.2">
      <c r="A737" s="14"/>
      <c r="B737" s="14" t="s">
        <v>425</v>
      </c>
      <c r="C737" s="1"/>
      <c r="D737" s="14" t="s">
        <v>331</v>
      </c>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38"/>
      <c r="AH737" s="38"/>
      <c r="AI737" s="14" t="s">
        <v>406</v>
      </c>
      <c r="AJ737" s="41"/>
    </row>
    <row r="738" spans="1:36" x14ac:dyDescent="0.2">
      <c r="A738" s="14"/>
      <c r="B738" s="14" t="s">
        <v>425</v>
      </c>
      <c r="C738" s="1"/>
      <c r="D738" s="14" t="s">
        <v>327</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409</v>
      </c>
      <c r="AJ738" s="41"/>
    </row>
    <row r="739" spans="1:36" x14ac:dyDescent="0.2">
      <c r="A739" s="14"/>
      <c r="B739" s="14" t="s">
        <v>425</v>
      </c>
      <c r="C739" s="1"/>
      <c r="D739" s="14" t="s">
        <v>330</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419</v>
      </c>
      <c r="AJ739" s="41"/>
    </row>
    <row r="740" spans="1:36" x14ac:dyDescent="0.2">
      <c r="A740" s="14"/>
      <c r="B740" s="47" t="s">
        <v>424</v>
      </c>
      <c r="C740" s="3"/>
      <c r="D740" s="14" t="s">
        <v>324</v>
      </c>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9"/>
      <c r="AH740" s="39"/>
      <c r="AI740" s="14" t="s">
        <v>392</v>
      </c>
      <c r="AJ740" s="41"/>
    </row>
    <row r="741" spans="1:36" x14ac:dyDescent="0.2">
      <c r="A741" s="14"/>
      <c r="B741" s="47" t="s">
        <v>424</v>
      </c>
      <c r="C741" s="1"/>
      <c r="D741" s="14" t="s">
        <v>323</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390</v>
      </c>
      <c r="AJ741" s="41"/>
    </row>
    <row r="742" spans="1:36" x14ac:dyDescent="0.2">
      <c r="A742" s="14"/>
      <c r="B742" s="14" t="s">
        <v>425</v>
      </c>
      <c r="C742" s="1"/>
      <c r="D742" s="14" t="s">
        <v>327</v>
      </c>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38"/>
      <c r="AH742" s="38"/>
      <c r="AI742" s="14" t="s">
        <v>386</v>
      </c>
      <c r="AJ742" s="41"/>
    </row>
    <row r="743" spans="1:36" x14ac:dyDescent="0.2">
      <c r="A743" s="14"/>
      <c r="B743" s="14" t="s">
        <v>425</v>
      </c>
      <c r="C743" s="1"/>
      <c r="D743" s="14" t="s">
        <v>330</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422</v>
      </c>
      <c r="AJ743" s="41"/>
    </row>
    <row r="744" spans="1:36" x14ac:dyDescent="0.2">
      <c r="A744" s="14"/>
      <c r="B744" s="14" t="s">
        <v>425</v>
      </c>
      <c r="C744" s="1"/>
      <c r="D744" s="14" t="s">
        <v>329</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417</v>
      </c>
      <c r="AJ744" s="41"/>
    </row>
    <row r="745" spans="1:36" x14ac:dyDescent="0.2">
      <c r="A745" s="14"/>
      <c r="B745" s="14" t="s">
        <v>425</v>
      </c>
      <c r="C745" s="3"/>
      <c r="D745" s="14" t="s">
        <v>330</v>
      </c>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9"/>
      <c r="AH745" s="39"/>
      <c r="AI745" s="14" t="s">
        <v>420</v>
      </c>
      <c r="AJ745" s="41"/>
    </row>
    <row r="746" spans="1:36" x14ac:dyDescent="0.2">
      <c r="A746" s="14"/>
      <c r="B746" s="14" t="s">
        <v>425</v>
      </c>
      <c r="C746" s="1"/>
      <c r="D746" s="14" t="s">
        <v>329</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415</v>
      </c>
      <c r="AJ746" s="41"/>
    </row>
    <row r="747" spans="1:36" x14ac:dyDescent="0.2">
      <c r="A747" s="14"/>
      <c r="B747" s="14" t="s">
        <v>425</v>
      </c>
      <c r="C747" s="1"/>
      <c r="D747" s="14" t="s">
        <v>327</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397</v>
      </c>
      <c r="AJ747" s="41"/>
    </row>
    <row r="748" spans="1:36" x14ac:dyDescent="0.2">
      <c r="A748" s="14"/>
      <c r="B748" s="14" t="s">
        <v>425</v>
      </c>
      <c r="C748" s="1"/>
      <c r="D748" s="14" t="s">
        <v>334</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388</v>
      </c>
      <c r="AJ748" s="41"/>
    </row>
    <row r="749" spans="1:36" x14ac:dyDescent="0.2">
      <c r="A749" s="14"/>
      <c r="B749" s="14" t="s">
        <v>425</v>
      </c>
      <c r="C749" s="1"/>
      <c r="D749" s="14" t="s">
        <v>325</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404</v>
      </c>
      <c r="AJ749" s="41"/>
    </row>
    <row r="750" spans="1:36" x14ac:dyDescent="0.2">
      <c r="A750" s="14"/>
      <c r="B750" s="14" t="s">
        <v>425</v>
      </c>
      <c r="C750" s="1"/>
      <c r="D750" s="14" t="s">
        <v>334</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411</v>
      </c>
      <c r="AJ750" s="41"/>
    </row>
    <row r="751" spans="1:36" x14ac:dyDescent="0.2">
      <c r="A751" s="14"/>
      <c r="B751" s="14" t="s">
        <v>425</v>
      </c>
      <c r="C751" s="1"/>
      <c r="D751" s="14" t="s">
        <v>327</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398</v>
      </c>
      <c r="AJ751" s="41"/>
    </row>
    <row r="752" spans="1:36" x14ac:dyDescent="0.2">
      <c r="A752" s="14"/>
      <c r="B752" s="14" t="s">
        <v>425</v>
      </c>
      <c r="C752" s="1"/>
      <c r="D752" s="14" t="s">
        <v>332</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407</v>
      </c>
      <c r="AJ752" s="41"/>
    </row>
    <row r="753" spans="1:36" x14ac:dyDescent="0.2">
      <c r="A753" s="14"/>
      <c r="B753" s="14" t="s">
        <v>425</v>
      </c>
      <c r="C753" s="1"/>
      <c r="D753" s="14" t="s">
        <v>333</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410</v>
      </c>
      <c r="AJ753" s="41"/>
    </row>
    <row r="754" spans="1:36" x14ac:dyDescent="0.2">
      <c r="A754" s="14"/>
      <c r="B754" s="14" t="s">
        <v>425</v>
      </c>
      <c r="C754" s="1"/>
      <c r="D754" s="14" t="s">
        <v>324</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394</v>
      </c>
      <c r="AJ754" s="41"/>
    </row>
    <row r="755" spans="1:36" x14ac:dyDescent="0.2">
      <c r="A755" s="14"/>
      <c r="B755" s="14" t="s">
        <v>425</v>
      </c>
      <c r="C755" s="1"/>
      <c r="D755" s="14" t="s">
        <v>334</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400</v>
      </c>
      <c r="AJ755" s="41"/>
    </row>
    <row r="756" spans="1:36" x14ac:dyDescent="0.2">
      <c r="A756" s="14"/>
      <c r="B756" s="14" t="s">
        <v>425</v>
      </c>
      <c r="C756" s="1"/>
      <c r="D756" s="14" t="s">
        <v>328</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414</v>
      </c>
      <c r="AJ756" s="41"/>
    </row>
    <row r="757" spans="1:36" x14ac:dyDescent="0.2">
      <c r="A757" s="14"/>
      <c r="B757" s="14" t="s">
        <v>425</v>
      </c>
      <c r="C757" s="1"/>
      <c r="D757" s="14" t="s">
        <v>334</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399</v>
      </c>
      <c r="AJ757" s="41"/>
    </row>
    <row r="758" spans="1:36" x14ac:dyDescent="0.2">
      <c r="A758" s="14"/>
      <c r="B758" s="14" t="s">
        <v>425</v>
      </c>
      <c r="C758" s="1"/>
      <c r="D758" s="14" t="s">
        <v>331</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396</v>
      </c>
      <c r="AJ758" s="41"/>
    </row>
    <row r="759" spans="1:36" x14ac:dyDescent="0.2">
      <c r="A759" s="14"/>
      <c r="B759" s="14" t="s">
        <v>425</v>
      </c>
      <c r="C759" s="1"/>
      <c r="D759" s="14" t="s">
        <v>329</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402</v>
      </c>
      <c r="AJ759" s="41"/>
    </row>
    <row r="760" spans="1:36" x14ac:dyDescent="0.2">
      <c r="A760" s="14"/>
      <c r="B760" s="14" t="s">
        <v>425</v>
      </c>
      <c r="C760" s="1"/>
      <c r="D760" s="14" t="s">
        <v>331</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405</v>
      </c>
      <c r="AJ760" s="41"/>
    </row>
    <row r="761" spans="1:36" x14ac:dyDescent="0.2">
      <c r="A761" s="14"/>
      <c r="B761" s="14" t="s">
        <v>425</v>
      </c>
      <c r="C761" s="1"/>
      <c r="D761" s="14" t="s">
        <v>328</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412</v>
      </c>
      <c r="AJ761" s="41"/>
    </row>
    <row r="762" spans="1:36" x14ac:dyDescent="0.2">
      <c r="A762" s="14"/>
      <c r="B762" s="14" t="s">
        <v>425</v>
      </c>
      <c r="C762" s="1"/>
      <c r="D762" s="14" t="s">
        <v>325</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384</v>
      </c>
      <c r="AJ762" s="41"/>
    </row>
    <row r="763" spans="1:36" x14ac:dyDescent="0.2">
      <c r="A763" s="14"/>
      <c r="B763" s="14" t="s">
        <v>425</v>
      </c>
      <c r="C763" s="1"/>
      <c r="D763" s="14" t="s">
        <v>334</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387</v>
      </c>
      <c r="AJ763" s="41"/>
    </row>
    <row r="764" spans="1:36" x14ac:dyDescent="0.2">
      <c r="A764" s="14"/>
      <c r="B764" s="47" t="s">
        <v>424</v>
      </c>
      <c r="C764" s="1"/>
      <c r="D764" s="14" t="s">
        <v>334</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38"/>
      <c r="AH764" s="38"/>
      <c r="AI764" s="14" t="s">
        <v>379</v>
      </c>
      <c r="AJ764" s="41"/>
    </row>
    <row r="765" spans="1:36" x14ac:dyDescent="0.2">
      <c r="A765" s="14"/>
      <c r="B765" s="47" t="s">
        <v>424</v>
      </c>
      <c r="C765" s="1"/>
      <c r="D765" s="14" t="s">
        <v>331</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38"/>
      <c r="AH765" s="38"/>
      <c r="AI765" s="14" t="s">
        <v>375</v>
      </c>
      <c r="AJ765" s="41"/>
    </row>
    <row r="766" spans="1:36" x14ac:dyDescent="0.2">
      <c r="A766" s="14"/>
      <c r="B766" s="47" t="s">
        <v>424</v>
      </c>
      <c r="C766" s="1"/>
      <c r="D766" s="14" t="s">
        <v>325</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38"/>
      <c r="AH766" s="38"/>
      <c r="AI766" s="14" t="s">
        <v>373</v>
      </c>
      <c r="AJ766" s="41"/>
    </row>
    <row r="767" spans="1:36" x14ac:dyDescent="0.2">
      <c r="A767" s="14"/>
      <c r="B767" s="47" t="s">
        <v>424</v>
      </c>
      <c r="C767" s="1"/>
      <c r="D767" s="14" t="s">
        <v>330</v>
      </c>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38"/>
      <c r="AH767" s="38"/>
      <c r="AI767" s="14" t="s">
        <v>403</v>
      </c>
      <c r="AJ767" s="41"/>
    </row>
    <row r="768" spans="1:36" x14ac:dyDescent="0.2">
      <c r="A768" s="14"/>
      <c r="B768" s="47" t="s">
        <v>424</v>
      </c>
      <c r="C768" s="1"/>
      <c r="D768" s="14" t="s">
        <v>329</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38"/>
      <c r="AH768" s="38"/>
      <c r="AI768" s="14" t="s">
        <v>381</v>
      </c>
      <c r="AJ768" s="41"/>
    </row>
    <row r="769" spans="1:36" x14ac:dyDescent="0.2">
      <c r="A769" s="14"/>
      <c r="B769" s="47" t="s">
        <v>424</v>
      </c>
      <c r="C769" s="1"/>
      <c r="D769" s="14" t="s">
        <v>335</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38"/>
      <c r="AH769" s="38"/>
      <c r="AI769" s="14" t="s">
        <v>381</v>
      </c>
      <c r="AJ769" s="41"/>
    </row>
    <row r="770" spans="1:36" x14ac:dyDescent="0.2">
      <c r="A770" s="14"/>
      <c r="B770" s="47" t="s">
        <v>424</v>
      </c>
      <c r="C770" s="3"/>
      <c r="D770" s="14" t="s">
        <v>326</v>
      </c>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9"/>
      <c r="AH770" s="39"/>
      <c r="AI770" s="14" t="s">
        <v>374</v>
      </c>
      <c r="AJ770" s="41"/>
    </row>
    <row r="771" spans="1:36" x14ac:dyDescent="0.2">
      <c r="A771" s="14"/>
      <c r="B771" s="47" t="s">
        <v>424</v>
      </c>
      <c r="C771" s="1"/>
      <c r="D771" s="14" t="s">
        <v>327</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38"/>
      <c r="AH771" s="38"/>
      <c r="AI771" s="14" t="s">
        <v>377</v>
      </c>
      <c r="AJ771" s="41"/>
    </row>
    <row r="772" spans="1:36" x14ac:dyDescent="0.2">
      <c r="A772" s="14"/>
      <c r="B772" s="47" t="s">
        <v>424</v>
      </c>
      <c r="C772" s="3"/>
      <c r="D772" s="14" t="s">
        <v>336</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3"/>
      <c r="AG772" s="39"/>
      <c r="AH772" s="3"/>
      <c r="AI772" s="14" t="s">
        <v>382</v>
      </c>
      <c r="AJ772" s="41"/>
    </row>
    <row r="773" spans="1:36" x14ac:dyDescent="0.2">
      <c r="A773" s="14"/>
      <c r="B773" s="47" t="s">
        <v>424</v>
      </c>
      <c r="C773" s="44"/>
      <c r="D773" s="14" t="s">
        <v>323</v>
      </c>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44"/>
      <c r="AG773" s="45"/>
      <c r="AH773" s="44"/>
      <c r="AI773" s="14" t="s">
        <v>372</v>
      </c>
      <c r="AJ773" s="41"/>
    </row>
    <row r="774" spans="1:36" x14ac:dyDescent="0.2">
      <c r="A774" s="14"/>
      <c r="B774" s="47" t="s">
        <v>424</v>
      </c>
      <c r="C774" s="44"/>
      <c r="D774" s="14" t="s">
        <v>337</v>
      </c>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44"/>
      <c r="AG774" s="45"/>
      <c r="AH774" s="44"/>
      <c r="AI774" s="14" t="s">
        <v>383</v>
      </c>
      <c r="AJ774" s="41"/>
    </row>
    <row r="775" spans="1:36" x14ac:dyDescent="0.2">
      <c r="A775" s="14"/>
      <c r="B775" s="14" t="s">
        <v>425</v>
      </c>
      <c r="C775" s="44"/>
      <c r="D775" s="14" t="s">
        <v>329</v>
      </c>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44"/>
      <c r="AG775" s="45"/>
      <c r="AH775" s="44"/>
      <c r="AI775" s="14" t="s">
        <v>416</v>
      </c>
      <c r="AJ775" s="41"/>
    </row>
    <row r="776" spans="1:36" x14ac:dyDescent="0.2">
      <c r="A776" s="14"/>
      <c r="B776" s="14" t="s">
        <v>425</v>
      </c>
      <c r="C776" s="44"/>
      <c r="D776" s="14" t="s">
        <v>325</v>
      </c>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44"/>
      <c r="AG776" s="45"/>
      <c r="AH776" s="44"/>
      <c r="AI776" s="14" t="s">
        <v>395</v>
      </c>
      <c r="AJ776" s="41"/>
    </row>
    <row r="777" spans="1:36" x14ac:dyDescent="0.2">
      <c r="A777" s="14"/>
      <c r="B777" s="14" t="s">
        <v>425</v>
      </c>
      <c r="C777" s="44"/>
      <c r="D777" s="14" t="s">
        <v>329</v>
      </c>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44"/>
      <c r="AG777" s="45"/>
      <c r="AH777" s="44"/>
      <c r="AI777" s="14" t="s">
        <v>401</v>
      </c>
      <c r="AJ777" s="41"/>
    </row>
    <row r="778" spans="1:36" x14ac:dyDescent="0.2">
      <c r="A778" s="14"/>
      <c r="B778" s="14" t="s">
        <v>425</v>
      </c>
      <c r="C778" s="44"/>
      <c r="D778" s="14" t="s">
        <v>330</v>
      </c>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44"/>
      <c r="AG778" s="45"/>
      <c r="AH778" s="44"/>
      <c r="AI778" s="14" t="s">
        <v>418</v>
      </c>
      <c r="AJ778" s="41"/>
    </row>
    <row r="779" spans="1:36" x14ac:dyDescent="0.2">
      <c r="A779" s="14"/>
      <c r="B779" s="14" t="s">
        <v>425</v>
      </c>
      <c r="C779" s="44"/>
      <c r="D779" s="14" t="s">
        <v>332</v>
      </c>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44"/>
      <c r="AG779" s="45"/>
      <c r="AH779" s="44"/>
      <c r="AI779" s="14" t="s">
        <v>385</v>
      </c>
      <c r="AJ779" s="41"/>
    </row>
  </sheetData>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E18" sqref="E18"/>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4293</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550</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550</v>
      </c>
      <c r="F16" s="14">
        <f>SUMIF(B15:B17,"Edición",C15:C17)</f>
        <v>550</v>
      </c>
    </row>
    <row r="17" spans="2:6" x14ac:dyDescent="0.2">
      <c r="B17" s="21" t="s">
        <v>50</v>
      </c>
      <c r="C17" s="19">
        <v>173</v>
      </c>
      <c r="D17" s="14" t="s">
        <v>50</v>
      </c>
      <c r="E17" s="14">
        <f>GETPIVOTDATA("[Measures].[Recuento de Nombre_Entidad]",$B$14,"[BD].[Fase]","[BD].[Fase].&amp;["&amp;D17&amp;"]")</f>
        <v>173</v>
      </c>
      <c r="F17" s="14">
        <f>SUMIF(B15:B17,"Inicial",C15:C17)</f>
        <v>173</v>
      </c>
    </row>
    <row r="18" spans="2:6" x14ac:dyDescent="0.2">
      <c r="B18" s="21" t="s">
        <v>474</v>
      </c>
      <c r="C18" s="19">
        <v>734</v>
      </c>
      <c r="D18" s="24" t="s">
        <v>474</v>
      </c>
      <c r="E18" s="14">
        <f>SUM(E15:E17)</f>
        <v>734</v>
      </c>
      <c r="F18" s="30">
        <f>SUM(F15:F17)</f>
        <v>734</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15</v>
      </c>
      <c r="D25" t="s">
        <v>523</v>
      </c>
      <c r="E25">
        <f>GETPIVOTDATA("[Measures].[Recuento de Estado]",$B$24,"[BD].[Grupo_uso_(NSR)]","[BD].[Grupo_uso_(NSR)].&amp;["&amp;D25&amp;"]")</f>
        <v>15</v>
      </c>
    </row>
    <row r="26" spans="2:6" x14ac:dyDescent="0.2">
      <c r="B26" s="21" t="s">
        <v>521</v>
      </c>
      <c r="C26" s="19">
        <v>43</v>
      </c>
      <c r="D26" t="s">
        <v>521</v>
      </c>
      <c r="E26">
        <f>GETPIVOTDATA("[Measures].[Recuento de Estado]",$B$24,"[BD].[Grupo_uso_(NSR)]","[BD].[Grupo_uso_(NSR)].&amp;["&amp;D26&amp;"]")</f>
        <v>43</v>
      </c>
    </row>
    <row r="27" spans="2:6" x14ac:dyDescent="0.2">
      <c r="B27" s="21" t="s">
        <v>524</v>
      </c>
      <c r="C27" s="19">
        <v>36</v>
      </c>
      <c r="D27" t="s">
        <v>524</v>
      </c>
      <c r="E27">
        <f>GETPIVOTDATA("[Measures].[Recuento de Estado]",$B$24,"[BD].[Grupo_uso_(NSR)]","[BD].[Grupo_uso_(NSR)].&amp;["&amp;D27&amp;"]")</f>
        <v>36</v>
      </c>
    </row>
    <row r="28" spans="2:6" x14ac:dyDescent="0.2">
      <c r="B28" s="21" t="s">
        <v>44</v>
      </c>
      <c r="C28" s="19">
        <v>635</v>
      </c>
      <c r="D28" t="s">
        <v>44</v>
      </c>
      <c r="E28">
        <f>GETPIVOTDATA("[Measures].[Recuento de Estado]",$B$24,"[BD].[Grupo_uso_(NSR)]","[BD].[Grupo_uso_(NSR)].&amp;["&amp;D28&amp;"]")</f>
        <v>635</v>
      </c>
    </row>
    <row r="29" spans="2:6" x14ac:dyDescent="0.2">
      <c r="B29" s="21" t="s">
        <v>474</v>
      </c>
      <c r="C29" s="19">
        <v>734</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485</v>
      </c>
      <c r="C35" s="19">
        <v>37</v>
      </c>
      <c r="D35" s="19">
        <v>1</v>
      </c>
      <c r="E35" s="19">
        <v>1</v>
      </c>
      <c r="F35" s="19">
        <v>39</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60</v>
      </c>
      <c r="C36" s="19">
        <v>16</v>
      </c>
      <c r="D36" s="19"/>
      <c r="E36" s="19">
        <v>14</v>
      </c>
      <c r="F36" s="19">
        <v>30</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20</v>
      </c>
      <c r="K36" s="14">
        <f t="shared" ref="K36:K55" si="2">GETPIVOTDATA("[Measures].[Recuento de Estado]",$B$33,"[BD].[Localidad]","[BD].[Localidad].&amp;["&amp;H36&amp;"]","[BD].[Fase]","[BD].[Fase].&amp;[Inicial]")</f>
        <v>0</v>
      </c>
    </row>
    <row r="37" spans="2:11" x14ac:dyDescent="0.2">
      <c r="B37" s="21" t="s">
        <v>489</v>
      </c>
      <c r="C37" s="19">
        <v>10</v>
      </c>
      <c r="D37" s="19"/>
      <c r="E37" s="19">
        <v>2</v>
      </c>
      <c r="F37" s="19">
        <v>12</v>
      </c>
      <c r="G37" s="19"/>
      <c r="H37" s="14" t="s">
        <v>494</v>
      </c>
      <c r="I37" s="14">
        <f t="shared" si="0"/>
        <v>0</v>
      </c>
      <c r="J37" s="14">
        <f t="shared" si="1"/>
        <v>36</v>
      </c>
      <c r="K37" s="14">
        <f t="shared" si="2"/>
        <v>1</v>
      </c>
    </row>
    <row r="38" spans="2:11" x14ac:dyDescent="0.2">
      <c r="B38" s="21" t="s">
        <v>492</v>
      </c>
      <c r="C38" s="19">
        <v>52</v>
      </c>
      <c r="D38" s="19">
        <v>1</v>
      </c>
      <c r="E38" s="19">
        <v>5</v>
      </c>
      <c r="F38" s="19">
        <v>58</v>
      </c>
      <c r="G38" s="19"/>
      <c r="H38" s="14" t="s">
        <v>495</v>
      </c>
      <c r="I38" s="14">
        <f t="shared" si="0"/>
        <v>0</v>
      </c>
      <c r="J38" s="14">
        <f t="shared" si="1"/>
        <v>48</v>
      </c>
      <c r="K38" s="14">
        <f t="shared" si="2"/>
        <v>3</v>
      </c>
    </row>
    <row r="39" spans="2:11" x14ac:dyDescent="0.2">
      <c r="B39" s="21" t="s">
        <v>44</v>
      </c>
      <c r="C39" s="19">
        <v>25</v>
      </c>
      <c r="D39" s="19">
        <v>2</v>
      </c>
      <c r="E39" s="19">
        <v>102</v>
      </c>
      <c r="F39" s="19">
        <v>129</v>
      </c>
      <c r="G39" s="19"/>
      <c r="H39" s="14" t="s">
        <v>496</v>
      </c>
      <c r="I39" s="14">
        <f t="shared" si="0"/>
        <v>0</v>
      </c>
      <c r="J39" s="14">
        <f t="shared" si="1"/>
        <v>37</v>
      </c>
      <c r="K39" s="14">
        <f t="shared" si="2"/>
        <v>5</v>
      </c>
    </row>
    <row r="40" spans="2:11" x14ac:dyDescent="0.2">
      <c r="B40" s="21" t="s">
        <v>497</v>
      </c>
      <c r="C40" s="19">
        <v>21</v>
      </c>
      <c r="D40" s="19"/>
      <c r="E40" s="19">
        <v>3</v>
      </c>
      <c r="F40" s="19">
        <v>24</v>
      </c>
      <c r="G40" s="19"/>
      <c r="H40" s="14" t="s">
        <v>497</v>
      </c>
      <c r="I40" s="14">
        <f t="shared" si="0"/>
        <v>0</v>
      </c>
      <c r="J40" s="14">
        <f t="shared" si="1"/>
        <v>21</v>
      </c>
      <c r="K40" s="14">
        <f t="shared" si="2"/>
        <v>3</v>
      </c>
    </row>
    <row r="41" spans="2:11" x14ac:dyDescent="0.2">
      <c r="B41" s="21" t="s">
        <v>128</v>
      </c>
      <c r="C41" s="19">
        <v>20</v>
      </c>
      <c r="D41" s="19">
        <v>1</v>
      </c>
      <c r="E41" s="19">
        <v>6</v>
      </c>
      <c r="F41" s="19">
        <v>27</v>
      </c>
      <c r="G41" s="19"/>
      <c r="H41" s="14" t="s">
        <v>112</v>
      </c>
      <c r="I41" s="14">
        <f t="shared" si="0"/>
        <v>0</v>
      </c>
      <c r="J41" s="14">
        <f t="shared" si="1"/>
        <v>39</v>
      </c>
      <c r="K41" s="14">
        <f t="shared" si="2"/>
        <v>14</v>
      </c>
    </row>
    <row r="42" spans="2:11" x14ac:dyDescent="0.2">
      <c r="B42" s="21" t="s">
        <v>518</v>
      </c>
      <c r="C42" s="19">
        <v>20</v>
      </c>
      <c r="D42" s="19"/>
      <c r="E42" s="19"/>
      <c r="F42" s="19">
        <v>20</v>
      </c>
      <c r="G42" s="19"/>
      <c r="H42" s="14" t="s">
        <v>519</v>
      </c>
      <c r="I42" s="14">
        <f t="shared" si="0"/>
        <v>1</v>
      </c>
      <c r="J42" s="14">
        <f t="shared" si="1"/>
        <v>46</v>
      </c>
      <c r="K42" s="14">
        <f t="shared" si="2"/>
        <v>3</v>
      </c>
    </row>
    <row r="43" spans="2:11" x14ac:dyDescent="0.2">
      <c r="B43" s="21" t="s">
        <v>519</v>
      </c>
      <c r="C43" s="19">
        <v>46</v>
      </c>
      <c r="D43" s="19">
        <v>1</v>
      </c>
      <c r="E43" s="19">
        <v>3</v>
      </c>
      <c r="F43" s="19">
        <v>50</v>
      </c>
      <c r="G43" s="19"/>
      <c r="H43" s="14" t="s">
        <v>60</v>
      </c>
      <c r="I43" s="14">
        <f t="shared" si="0"/>
        <v>0</v>
      </c>
      <c r="J43" s="14">
        <f t="shared" si="1"/>
        <v>16</v>
      </c>
      <c r="K43" s="14">
        <f t="shared" si="2"/>
        <v>14</v>
      </c>
    </row>
    <row r="44" spans="2:11" x14ac:dyDescent="0.2">
      <c r="B44" s="21" t="s">
        <v>520</v>
      </c>
      <c r="C44" s="19">
        <v>3</v>
      </c>
      <c r="D44" s="19">
        <v>1</v>
      </c>
      <c r="E44" s="19"/>
      <c r="F44" s="19">
        <v>4</v>
      </c>
      <c r="G44" s="19"/>
      <c r="H44" s="14" t="s">
        <v>485</v>
      </c>
      <c r="I44" s="14">
        <f t="shared" si="0"/>
        <v>1</v>
      </c>
      <c r="J44" s="14">
        <f t="shared" si="1"/>
        <v>37</v>
      </c>
      <c r="K44" s="14">
        <f t="shared" si="2"/>
        <v>1</v>
      </c>
    </row>
    <row r="45" spans="2:11" x14ac:dyDescent="0.2">
      <c r="B45" s="21" t="s">
        <v>488</v>
      </c>
      <c r="C45" s="19">
        <v>26</v>
      </c>
      <c r="D45" s="19"/>
      <c r="E45" s="19"/>
      <c r="F45" s="19">
        <v>26</v>
      </c>
      <c r="G45" s="19"/>
      <c r="H45" s="14" t="s">
        <v>82</v>
      </c>
      <c r="I45" s="14">
        <f t="shared" si="0"/>
        <v>0</v>
      </c>
      <c r="J45" s="14">
        <f t="shared" si="1"/>
        <v>34</v>
      </c>
      <c r="K45" s="14">
        <f t="shared" si="2"/>
        <v>5</v>
      </c>
    </row>
    <row r="46" spans="2:11" x14ac:dyDescent="0.2">
      <c r="B46" s="21" t="s">
        <v>486</v>
      </c>
      <c r="C46" s="19">
        <v>15</v>
      </c>
      <c r="D46" s="19"/>
      <c r="E46" s="19">
        <v>3</v>
      </c>
      <c r="F46" s="19">
        <v>18</v>
      </c>
      <c r="G46" s="19"/>
      <c r="H46" s="14" t="s">
        <v>486</v>
      </c>
      <c r="I46" s="14">
        <f t="shared" si="0"/>
        <v>0</v>
      </c>
      <c r="J46" s="14">
        <f t="shared" si="1"/>
        <v>15</v>
      </c>
      <c r="K46" s="14">
        <f t="shared" si="2"/>
        <v>3</v>
      </c>
    </row>
    <row r="47" spans="2:11" x14ac:dyDescent="0.2">
      <c r="B47" s="21" t="s">
        <v>112</v>
      </c>
      <c r="C47" s="19">
        <v>39</v>
      </c>
      <c r="D47" s="19"/>
      <c r="E47" s="19">
        <v>14</v>
      </c>
      <c r="F47" s="19">
        <v>53</v>
      </c>
      <c r="G47" s="19"/>
      <c r="H47" s="14" t="s">
        <v>487</v>
      </c>
      <c r="I47" s="14">
        <f t="shared" si="0"/>
        <v>4</v>
      </c>
      <c r="J47" s="14">
        <f t="shared" si="1"/>
        <v>7</v>
      </c>
      <c r="K47" s="14">
        <f t="shared" si="2"/>
        <v>1</v>
      </c>
    </row>
    <row r="48" spans="2:11" x14ac:dyDescent="0.2">
      <c r="B48" s="21" t="s">
        <v>490</v>
      </c>
      <c r="C48" s="19">
        <v>19</v>
      </c>
      <c r="D48" s="19"/>
      <c r="E48" s="19">
        <v>2</v>
      </c>
      <c r="F48" s="19">
        <v>21</v>
      </c>
      <c r="G48" s="19"/>
      <c r="H48" s="14" t="s">
        <v>488</v>
      </c>
      <c r="I48" s="14">
        <f t="shared" si="0"/>
        <v>0</v>
      </c>
      <c r="J48" s="14">
        <f t="shared" si="1"/>
        <v>26</v>
      </c>
      <c r="K48" s="14">
        <f t="shared" si="2"/>
        <v>0</v>
      </c>
    </row>
    <row r="49" spans="2:11" x14ac:dyDescent="0.2">
      <c r="B49" s="21" t="s">
        <v>491</v>
      </c>
      <c r="C49" s="19">
        <v>34</v>
      </c>
      <c r="D49" s="19"/>
      <c r="E49" s="19">
        <v>1</v>
      </c>
      <c r="F49" s="19">
        <v>35</v>
      </c>
      <c r="G49" s="19"/>
      <c r="H49" s="14" t="s">
        <v>489</v>
      </c>
      <c r="I49" s="14">
        <f t="shared" si="0"/>
        <v>0</v>
      </c>
      <c r="J49" s="14">
        <f t="shared" si="1"/>
        <v>10</v>
      </c>
      <c r="K49" s="14">
        <f t="shared" si="2"/>
        <v>2</v>
      </c>
    </row>
    <row r="50" spans="2:11" x14ac:dyDescent="0.2">
      <c r="B50" s="21" t="s">
        <v>495</v>
      </c>
      <c r="C50" s="19">
        <v>48</v>
      </c>
      <c r="D50" s="19"/>
      <c r="E50" s="19">
        <v>3</v>
      </c>
      <c r="F50" s="19">
        <v>51</v>
      </c>
      <c r="G50" s="19"/>
      <c r="H50" s="14" t="s">
        <v>490</v>
      </c>
      <c r="I50" s="14">
        <f t="shared" si="0"/>
        <v>0</v>
      </c>
      <c r="J50" s="14">
        <f t="shared" si="1"/>
        <v>19</v>
      </c>
      <c r="K50" s="14">
        <f t="shared" si="2"/>
        <v>2</v>
      </c>
    </row>
    <row r="51" spans="2:11" x14ac:dyDescent="0.2">
      <c r="B51" s="21" t="s">
        <v>494</v>
      </c>
      <c r="C51" s="19">
        <v>36</v>
      </c>
      <c r="D51" s="19"/>
      <c r="E51" s="19">
        <v>1</v>
      </c>
      <c r="F51" s="19">
        <v>37</v>
      </c>
      <c r="G51" s="19"/>
      <c r="H51" s="14" t="s">
        <v>491</v>
      </c>
      <c r="I51" s="14">
        <f t="shared" si="0"/>
        <v>0</v>
      </c>
      <c r="J51" s="14">
        <f t="shared" si="1"/>
        <v>34</v>
      </c>
      <c r="K51" s="14">
        <f t="shared" si="2"/>
        <v>1</v>
      </c>
    </row>
    <row r="52" spans="2:11" x14ac:dyDescent="0.2">
      <c r="B52" s="21" t="s">
        <v>82</v>
      </c>
      <c r="C52" s="19">
        <v>34</v>
      </c>
      <c r="D52" s="19"/>
      <c r="E52" s="19">
        <v>5</v>
      </c>
      <c r="F52" s="19">
        <v>39</v>
      </c>
      <c r="G52" s="19"/>
      <c r="H52" s="14" t="s">
        <v>520</v>
      </c>
      <c r="I52" s="14">
        <f t="shared" si="0"/>
        <v>1</v>
      </c>
      <c r="J52" s="14">
        <f t="shared" si="1"/>
        <v>3</v>
      </c>
      <c r="K52" s="14">
        <f t="shared" si="2"/>
        <v>0</v>
      </c>
    </row>
    <row r="53" spans="2:11" x14ac:dyDescent="0.2">
      <c r="B53" s="21" t="s">
        <v>493</v>
      </c>
      <c r="C53" s="19">
        <v>5</v>
      </c>
      <c r="D53" s="19"/>
      <c r="E53" s="19">
        <v>2</v>
      </c>
      <c r="F53" s="19">
        <v>7</v>
      </c>
      <c r="G53" s="19"/>
      <c r="H53" s="14" t="s">
        <v>492</v>
      </c>
      <c r="I53" s="14">
        <f t="shared" si="0"/>
        <v>1</v>
      </c>
      <c r="J53" s="14">
        <f t="shared" si="1"/>
        <v>52</v>
      </c>
      <c r="K53" s="14">
        <f t="shared" si="2"/>
        <v>5</v>
      </c>
    </row>
    <row r="54" spans="2:11" x14ac:dyDescent="0.2">
      <c r="B54" s="21" t="s">
        <v>487</v>
      </c>
      <c r="C54" s="19">
        <v>7</v>
      </c>
      <c r="D54" s="19">
        <v>4</v>
      </c>
      <c r="E54" s="19">
        <v>1</v>
      </c>
      <c r="F54" s="19">
        <v>12</v>
      </c>
      <c r="G54" s="19"/>
      <c r="H54" s="14" t="s">
        <v>493</v>
      </c>
      <c r="I54" s="14">
        <f t="shared" si="0"/>
        <v>0</v>
      </c>
      <c r="J54" s="14">
        <f t="shared" si="1"/>
        <v>5</v>
      </c>
      <c r="K54" s="14">
        <f t="shared" si="2"/>
        <v>2</v>
      </c>
    </row>
    <row r="55" spans="2:11" x14ac:dyDescent="0.2">
      <c r="B55" s="21" t="s">
        <v>496</v>
      </c>
      <c r="C55" s="19">
        <v>37</v>
      </c>
      <c r="D55" s="19"/>
      <c r="E55" s="19">
        <v>5</v>
      </c>
      <c r="F55" s="19">
        <v>42</v>
      </c>
      <c r="G55" s="19"/>
      <c r="H55" s="14" t="s">
        <v>44</v>
      </c>
      <c r="I55" s="14">
        <f t="shared" si="0"/>
        <v>2</v>
      </c>
      <c r="J55" s="14">
        <f t="shared" si="1"/>
        <v>25</v>
      </c>
      <c r="K55" s="14">
        <f t="shared" si="2"/>
        <v>102</v>
      </c>
    </row>
    <row r="56" spans="2:11" x14ac:dyDescent="0.2">
      <c r="B56" s="21" t="s">
        <v>474</v>
      </c>
      <c r="C56" s="19">
        <v>550</v>
      </c>
      <c r="D56" s="19">
        <v>11</v>
      </c>
      <c r="E56" s="19">
        <v>173</v>
      </c>
      <c r="F56" s="19">
        <v>734</v>
      </c>
    </row>
    <row r="61" spans="2:11" ht="26.25" x14ac:dyDescent="0.4">
      <c r="B61" s="23" t="s">
        <v>481</v>
      </c>
    </row>
    <row r="62" spans="2:11" x14ac:dyDescent="0.2">
      <c r="B62" s="20" t="s">
        <v>473</v>
      </c>
      <c r="C62" t="s">
        <v>480</v>
      </c>
    </row>
    <row r="63" spans="2:11" x14ac:dyDescent="0.2">
      <c r="B63" s="21" t="s">
        <v>23</v>
      </c>
      <c r="C63" s="19">
        <v>550</v>
      </c>
      <c r="D63" s="14" t="s">
        <v>50</v>
      </c>
      <c r="E63" s="14">
        <f>GETPIVOTDATA("[Measures].[Recuento de Nombre_edificación]",$B$62,"[BD].[Fase]","[BD].[Fase].&amp;["&amp;D63&amp;"]")</f>
        <v>173</v>
      </c>
      <c r="F63" s="14" t="str">
        <f>""&amp;D63</f>
        <v>Inicial</v>
      </c>
      <c r="G63" s="22">
        <f>E63/SUM($E$63:$E$65)</f>
        <v>0.23569482288828339</v>
      </c>
    </row>
    <row r="64" spans="2:11" x14ac:dyDescent="0.2">
      <c r="B64" s="21" t="s">
        <v>437</v>
      </c>
      <c r="C64" s="19">
        <v>11</v>
      </c>
      <c r="D64" s="14" t="s">
        <v>23</v>
      </c>
      <c r="E64" s="14">
        <f>GETPIVOTDATA("[Measures].[Recuento de Nombre_edificación]",$B$62,"[BD].[Fase]","[BD].[Fase].&amp;["&amp;D64&amp;"]")</f>
        <v>550</v>
      </c>
      <c r="F64" s="14" t="str">
        <f>""&amp;D64</f>
        <v>Edición</v>
      </c>
      <c r="G64" s="22">
        <f>E64/SUM($E$63:$E$65)</f>
        <v>0.74931880108991822</v>
      </c>
    </row>
    <row r="65" spans="2:11" x14ac:dyDescent="0.2">
      <c r="B65" s="21" t="s">
        <v>50</v>
      </c>
      <c r="C65" s="19">
        <v>173</v>
      </c>
      <c r="D65" s="14" t="s">
        <v>437</v>
      </c>
      <c r="E65" s="14">
        <f>GETPIVOTDATA("[Measures].[Recuento de Nombre_edificación]",$B$62,"[BD].[Fase]","[BD].[Fase].&amp;["&amp;D65&amp;"]")</f>
        <v>11</v>
      </c>
      <c r="F65" s="14" t="str">
        <f>""&amp;D65</f>
        <v>Finalizado</v>
      </c>
      <c r="G65" s="22">
        <f>E65/SUM($E$63:$E$65)</f>
        <v>1.4986376021798364E-2</v>
      </c>
    </row>
    <row r="66" spans="2:11" x14ac:dyDescent="0.2">
      <c r="B66" s="21" t="s">
        <v>474</v>
      </c>
      <c r="C66" s="19">
        <v>734</v>
      </c>
    </row>
    <row r="69" spans="2:11" ht="26.25" x14ac:dyDescent="0.4">
      <c r="B69" s="23" t="s">
        <v>481</v>
      </c>
    </row>
    <row r="70" spans="2:11" x14ac:dyDescent="0.2">
      <c r="B70" t="s">
        <v>477</v>
      </c>
    </row>
    <row r="71" spans="2:11" x14ac:dyDescent="0.2">
      <c r="B71" s="19">
        <v>734</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20</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16</v>
      </c>
      <c r="D83" s="19"/>
      <c r="E83" s="19">
        <v>14</v>
      </c>
      <c r="F83" s="19">
        <v>30</v>
      </c>
      <c r="H83" s="14" t="s">
        <v>112</v>
      </c>
      <c r="I83" s="14">
        <f t="shared" si="3"/>
        <v>0</v>
      </c>
      <c r="J83" s="14">
        <f t="shared" si="4"/>
        <v>39</v>
      </c>
      <c r="K83" s="14">
        <f t="shared" si="5"/>
        <v>14</v>
      </c>
    </row>
    <row r="84" spans="2:11" x14ac:dyDescent="0.2">
      <c r="B84" s="21" t="s">
        <v>485</v>
      </c>
      <c r="C84" s="19">
        <v>37</v>
      </c>
      <c r="D84" s="19">
        <v>1</v>
      </c>
      <c r="E84" s="19">
        <v>1</v>
      </c>
      <c r="F84" s="19">
        <v>39</v>
      </c>
      <c r="H84" s="14" t="s">
        <v>519</v>
      </c>
      <c r="I84" s="14">
        <f t="shared" si="3"/>
        <v>1</v>
      </c>
      <c r="J84" s="14">
        <f t="shared" si="4"/>
        <v>46</v>
      </c>
      <c r="K84" s="14">
        <f t="shared" si="5"/>
        <v>3</v>
      </c>
    </row>
    <row r="85" spans="2:11" x14ac:dyDescent="0.2">
      <c r="B85" s="21" t="s">
        <v>82</v>
      </c>
      <c r="C85" s="19">
        <v>34</v>
      </c>
      <c r="D85" s="19"/>
      <c r="E85" s="19">
        <v>5</v>
      </c>
      <c r="F85" s="19">
        <v>39</v>
      </c>
      <c r="H85" s="14" t="s">
        <v>60</v>
      </c>
      <c r="I85" s="14">
        <f t="shared" si="3"/>
        <v>0</v>
      </c>
      <c r="J85" s="14">
        <f t="shared" si="4"/>
        <v>16</v>
      </c>
      <c r="K85" s="14">
        <f t="shared" si="5"/>
        <v>14</v>
      </c>
    </row>
    <row r="86" spans="2:11" x14ac:dyDescent="0.2">
      <c r="B86" s="21" t="s">
        <v>486</v>
      </c>
      <c r="C86" s="19">
        <v>15</v>
      </c>
      <c r="D86" s="19"/>
      <c r="E86" s="19">
        <v>3</v>
      </c>
      <c r="F86" s="19">
        <v>18</v>
      </c>
      <c r="H86" s="14" t="s">
        <v>485</v>
      </c>
      <c r="I86" s="14">
        <f t="shared" si="3"/>
        <v>1</v>
      </c>
      <c r="J86" s="14">
        <f t="shared" si="4"/>
        <v>37</v>
      </c>
      <c r="K86" s="14">
        <f t="shared" si="5"/>
        <v>1</v>
      </c>
    </row>
    <row r="87" spans="2:11" x14ac:dyDescent="0.2">
      <c r="B87" s="21" t="s">
        <v>487</v>
      </c>
      <c r="C87" s="19">
        <v>7</v>
      </c>
      <c r="D87" s="19">
        <v>4</v>
      </c>
      <c r="E87" s="19">
        <v>1</v>
      </c>
      <c r="F87" s="19">
        <v>12</v>
      </c>
      <c r="H87" s="14" t="s">
        <v>82</v>
      </c>
      <c r="I87" s="14">
        <f t="shared" si="3"/>
        <v>0</v>
      </c>
      <c r="J87" s="14">
        <f t="shared" si="4"/>
        <v>34</v>
      </c>
      <c r="K87" s="14">
        <f t="shared" si="5"/>
        <v>5</v>
      </c>
    </row>
    <row r="88" spans="2:11" x14ac:dyDescent="0.2">
      <c r="B88" s="21" t="s">
        <v>488</v>
      </c>
      <c r="C88" s="19">
        <v>26</v>
      </c>
      <c r="D88" s="19"/>
      <c r="E88" s="19"/>
      <c r="F88" s="19">
        <v>26</v>
      </c>
      <c r="H88" s="14" t="s">
        <v>486</v>
      </c>
      <c r="I88" s="14">
        <f t="shared" si="3"/>
        <v>0</v>
      </c>
      <c r="J88" s="14">
        <f t="shared" si="4"/>
        <v>15</v>
      </c>
      <c r="K88" s="14">
        <f t="shared" si="5"/>
        <v>3</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20</v>
      </c>
      <c r="D94" s="19"/>
      <c r="E94" s="19"/>
      <c r="F94" s="19">
        <v>20</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102</v>
      </c>
      <c r="F97" s="19">
        <v>129</v>
      </c>
      <c r="H97" s="14" t="s">
        <v>44</v>
      </c>
      <c r="I97" s="14">
        <f t="shared" si="3"/>
        <v>2</v>
      </c>
      <c r="J97" s="14">
        <f t="shared" si="4"/>
        <v>25</v>
      </c>
      <c r="K97" s="14">
        <f t="shared" si="5"/>
        <v>102</v>
      </c>
    </row>
    <row r="98" spans="2:11" x14ac:dyDescent="0.2">
      <c r="B98" s="21" t="s">
        <v>474</v>
      </c>
      <c r="C98" s="19">
        <v>550</v>
      </c>
      <c r="D98" s="19">
        <v>11</v>
      </c>
      <c r="E98" s="19">
        <v>173</v>
      </c>
      <c r="F98" s="19">
        <v>734</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15</v>
      </c>
      <c r="D105" t="s">
        <v>523</v>
      </c>
      <c r="E105">
        <f>GETPIVOTDATA("[Measures].[Recuento de Estado]",$B$103,"[BD].[Grupo_uso_(NSR)]","[BD].[Grupo_uso_(NSR)].&amp;["&amp;D105&amp;"]")</f>
        <v>15</v>
      </c>
      <c r="G105" s="25"/>
    </row>
    <row r="106" spans="2:11" x14ac:dyDescent="0.2">
      <c r="B106" s="21" t="s">
        <v>521</v>
      </c>
      <c r="C106" s="19">
        <v>43</v>
      </c>
      <c r="D106" t="s">
        <v>521</v>
      </c>
      <c r="E106">
        <f>GETPIVOTDATA("[Measures].[Recuento de Estado]",$B$103,"[BD].[Grupo_uso_(NSR)]","[BD].[Grupo_uso_(NSR)].&amp;["&amp;D106&amp;"]")</f>
        <v>43</v>
      </c>
      <c r="G106" s="25"/>
    </row>
    <row r="107" spans="2:11" x14ac:dyDescent="0.2">
      <c r="B107" s="21" t="s">
        <v>524</v>
      </c>
      <c r="C107" s="19">
        <v>36</v>
      </c>
      <c r="D107" t="s">
        <v>44</v>
      </c>
      <c r="E107">
        <f>GETPIVOTDATA("[Measures].[Recuento de Estado]",$B$103,"[BD].[Grupo_uso_(NSR)]","[BD].[Grupo_uso_(NSR)].&amp;["&amp;D107&amp;"]")</f>
        <v>635</v>
      </c>
      <c r="G107" s="25"/>
    </row>
    <row r="108" spans="2:11" x14ac:dyDescent="0.2">
      <c r="B108" s="21" t="s">
        <v>44</v>
      </c>
      <c r="C108" s="19">
        <v>635</v>
      </c>
      <c r="D108" t="s">
        <v>524</v>
      </c>
      <c r="E108">
        <f>GETPIVOTDATA("[Measures].[Recuento de Estado]",$B$103,"[BD].[Grupo_uso_(NSR)]","[BD].[Grupo_uso_(NSR)].&amp;["&amp;D108&amp;"]")</f>
        <v>36</v>
      </c>
    </row>
    <row r="109" spans="2:11" x14ac:dyDescent="0.2">
      <c r="B109" s="21" t="s">
        <v>474</v>
      </c>
      <c r="C109" s="19">
        <v>734</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14</v>
      </c>
    </row>
    <row r="116" spans="2:5" x14ac:dyDescent="0.2">
      <c r="B116" s="21" t="s">
        <v>498</v>
      </c>
      <c r="C116" s="19">
        <v>14</v>
      </c>
      <c r="D116" t="s">
        <v>499</v>
      </c>
      <c r="E116">
        <f t="shared" ref="E116:E121" si="6">GETPIVOTDATA("[Measures].[Recuento de Estado]",$B$114,"[BD].[Norma_aplicada_construcción_reforzamiento]","[BD].[Norma_aplicada_construcción_reforzamiento].&amp;["&amp;D116&amp;"]")</f>
        <v>6</v>
      </c>
    </row>
    <row r="117" spans="2:5" x14ac:dyDescent="0.2">
      <c r="B117" s="21" t="s">
        <v>502</v>
      </c>
      <c r="C117" s="19">
        <v>12</v>
      </c>
      <c r="D117" t="s">
        <v>500</v>
      </c>
      <c r="E117">
        <f t="shared" si="6"/>
        <v>7</v>
      </c>
    </row>
    <row r="118" spans="2:5" x14ac:dyDescent="0.2">
      <c r="B118" s="21" t="s">
        <v>501</v>
      </c>
      <c r="C118" s="19">
        <v>29</v>
      </c>
      <c r="D118" t="s">
        <v>501</v>
      </c>
      <c r="E118">
        <f t="shared" si="6"/>
        <v>29</v>
      </c>
    </row>
    <row r="119" spans="2:5" x14ac:dyDescent="0.2">
      <c r="B119" s="21" t="s">
        <v>503</v>
      </c>
      <c r="C119" s="19">
        <v>1</v>
      </c>
      <c r="D119" t="s">
        <v>502</v>
      </c>
      <c r="E119">
        <f t="shared" si="6"/>
        <v>12</v>
      </c>
    </row>
    <row r="120" spans="2:5" x14ac:dyDescent="0.2">
      <c r="B120" s="21" t="s">
        <v>44</v>
      </c>
      <c r="C120" s="19">
        <v>665</v>
      </c>
      <c r="D120" t="s">
        <v>503</v>
      </c>
      <c r="E120">
        <f t="shared" si="6"/>
        <v>1</v>
      </c>
    </row>
    <row r="121" spans="2:5" x14ac:dyDescent="0.2">
      <c r="B121" s="21" t="s">
        <v>499</v>
      </c>
      <c r="C121" s="19">
        <v>6</v>
      </c>
      <c r="D121" t="s">
        <v>44</v>
      </c>
      <c r="E121">
        <f t="shared" si="6"/>
        <v>665</v>
      </c>
    </row>
    <row r="122" spans="2:5" x14ac:dyDescent="0.2">
      <c r="B122" s="21" t="s">
        <v>474</v>
      </c>
      <c r="C122" s="19">
        <v>734</v>
      </c>
    </row>
    <row r="124" spans="2:5" ht="26.25" x14ac:dyDescent="0.4">
      <c r="B124" s="23" t="s">
        <v>483</v>
      </c>
    </row>
    <row r="125" spans="2:5" x14ac:dyDescent="0.2">
      <c r="B125" s="20" t="s">
        <v>473</v>
      </c>
      <c r="C125" t="s">
        <v>477</v>
      </c>
      <c r="D125" t="s">
        <v>484</v>
      </c>
    </row>
    <row r="126" spans="2:5" x14ac:dyDescent="0.2">
      <c r="B126" s="21" t="s">
        <v>30</v>
      </c>
      <c r="C126" s="19">
        <v>75</v>
      </c>
      <c r="D126" s="14" t="s">
        <v>268</v>
      </c>
      <c r="E126" s="14">
        <f t="shared" ref="E126:E132" si="7">GETPIVOTDATA("[Measures].[Recuento de Estado]",$B$125,"[BD].[Material]","[BD].[Material].&amp;["&amp;D126&amp;"]")</f>
        <v>1</v>
      </c>
    </row>
    <row r="127" spans="2:5" x14ac:dyDescent="0.2">
      <c r="B127" s="21" t="s">
        <v>44</v>
      </c>
      <c r="C127" s="19">
        <v>634</v>
      </c>
      <c r="D127" s="14" t="s">
        <v>506</v>
      </c>
      <c r="E127" s="14" t="e">
        <f t="shared" si="7"/>
        <v>#REF!</v>
      </c>
    </row>
    <row r="128" spans="2:5" x14ac:dyDescent="0.2">
      <c r="B128" s="21" t="s">
        <v>74</v>
      </c>
      <c r="C128" s="19">
        <v>24</v>
      </c>
      <c r="D128" s="14" t="s">
        <v>74</v>
      </c>
      <c r="E128" s="14">
        <f t="shared" si="7"/>
        <v>24</v>
      </c>
    </row>
    <row r="129" spans="2:5" x14ac:dyDescent="0.2">
      <c r="B129" s="21" t="s">
        <v>268</v>
      </c>
      <c r="C129" s="19">
        <v>1</v>
      </c>
      <c r="D129" s="14" t="s">
        <v>30</v>
      </c>
      <c r="E129" s="14">
        <f t="shared" si="7"/>
        <v>75</v>
      </c>
    </row>
    <row r="130" spans="2:5" x14ac:dyDescent="0.2">
      <c r="B130" s="21" t="s">
        <v>474</v>
      </c>
      <c r="C130" s="19">
        <v>734</v>
      </c>
      <c r="D130" s="14" t="s">
        <v>505</v>
      </c>
      <c r="E130" s="14" t="e">
        <f t="shared" si="7"/>
        <v>#REF!</v>
      </c>
    </row>
    <row r="131" spans="2:5" x14ac:dyDescent="0.2">
      <c r="D131" s="14" t="s">
        <v>370</v>
      </c>
      <c r="E131" s="14" t="e">
        <f t="shared" si="7"/>
        <v>#REF!</v>
      </c>
    </row>
    <row r="132" spans="2:5" x14ac:dyDescent="0.2">
      <c r="D132" s="14" t="s">
        <v>44</v>
      </c>
      <c r="E132" s="14">
        <f t="shared" si="7"/>
        <v>634</v>
      </c>
    </row>
    <row r="138" spans="2:5" ht="26.25" x14ac:dyDescent="0.4">
      <c r="B138" s="23" t="s">
        <v>504</v>
      </c>
    </row>
    <row r="139" spans="2:5" x14ac:dyDescent="0.2">
      <c r="B139" s="20" t="s">
        <v>473</v>
      </c>
      <c r="C139" t="s">
        <v>477</v>
      </c>
    </row>
    <row r="140" spans="2:5" x14ac:dyDescent="0.2">
      <c r="B140" s="21" t="s">
        <v>44</v>
      </c>
      <c r="C140" s="19">
        <v>639</v>
      </c>
      <c r="D140" t="s">
        <v>38</v>
      </c>
      <c r="E140">
        <f>GETPIVOTDATA("[Measures].[Recuento de Estado]",$B$139,"[BD].[Instrumentación_sísmica]","[BD].[Instrumentación_sísmica].&amp;["&amp;D140&amp;"]")</f>
        <v>16</v>
      </c>
    </row>
    <row r="141" spans="2:5" x14ac:dyDescent="0.2">
      <c r="B141" s="21" t="s">
        <v>27</v>
      </c>
      <c r="C141" s="19">
        <v>79</v>
      </c>
      <c r="D141" t="s">
        <v>27</v>
      </c>
      <c r="E141">
        <f>GETPIVOTDATA("[Measures].[Recuento de Estado]",$B$139,"[BD].[Instrumentación_sísmica]","[BD].[Instrumentación_sísmica].&amp;["&amp;D141&amp;"]")</f>
        <v>79</v>
      </c>
    </row>
    <row r="142" spans="2:5" x14ac:dyDescent="0.2">
      <c r="B142" s="21" t="s">
        <v>38</v>
      </c>
      <c r="C142" s="19">
        <v>16</v>
      </c>
      <c r="D142" t="s">
        <v>44</v>
      </c>
      <c r="E142">
        <f>GETPIVOTDATA("[Measures].[Recuento de Estado]",$B$139,"[BD].[Instrumentación_sísmica]","[BD].[Instrumentación_sísmica].&amp;["&amp;D142&amp;"]")</f>
        <v>639</v>
      </c>
    </row>
    <row r="143" spans="2:5" x14ac:dyDescent="0.2">
      <c r="B143" s="21" t="s">
        <v>474</v>
      </c>
      <c r="C143" s="19">
        <v>734</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4.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5.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16.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17.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8.xml>��< ? x m l   v e r s i o n = " 1 . 0 "   e n c o d i n g = " U T F - 1 6 " ? > < G e m i n i   x m l n s = " h t t p : / / g e m i n i / p i v o t c u s t o m i z a t i o n / C l i e n t W i n d o w X M L " > < C u s t o m C o n t e n t > < ! [ C D A T A [ B D - b f a 7 3 b 3 2 - 2 f 6 7 - 4 9 0 d - 9 7 2 5 - 5 3 1 d 5 5 7 1 e a b 2 ] ] > < / C u s t o m C o n t e n t > < / G e m i n i > 
</file>

<file path=customXml/item19.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2.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0.xml>��< ? x m l   v e r s i o n = " 1 . 0 "   e n c o d i n g = " U T F - 1 6 " ? > < G e m i n i   x m l n s = " h t t p : / / g e m i n i / p i v o t c u s t o m i z a t i o n / T a b l e O r d e r " > < C u s t o m C o n t e n t > < ! [ C D A T A [ B D - b f a 7 3 b 3 2 - 2 f 6 7 - 4 9 0 d - 9 7 2 5 - 5 3 1 d 5 5 7 1 e a b 2 ] ] > < / C u s t o m C o n t e n t > < / G e m i n i > 
</file>

<file path=customXml/item21.xml>��< ? x m l   v e r s i o n = " 1 . 0 "   e n c o d i n g = " U T F - 1 6 " ? > < G e m i n i   x m l n s = " h t t p : / / g e m i n i / p i v o t c u s t o m i z a t i o n / P o w e r P i v o t V e r s i o n " > < C u s t o m C o n t e n t > < ! [ C D A T A [ 2 0 1 1 . 1 1 0 . 2 8 0 9 . 2 7 ] ] > < / C u s t o m C o n t e n t > < / G e m i n i > 
</file>

<file path=customXml/item22.xml>��< ? x m l   v e r s i o n = " 1 . 0 "   e n c o d i n g = " U T F - 1 6 " ? > < G e m i n i   x m l n s = " h t t p : / / g e m i n i / p i v o t c u s t o m i z a t i o n / M a n u a l C a l c M o d e " > < C u s t o m C o n t e n t > < ! [ C D A T A [ F a l s e ] ] > < / C u s t o m C o n t e n t > < / G e m i n i > 
</file>

<file path=customXml/item23.xml>��< ? x m l   v e r s i o n = " 1 . 0 "   e n c o d i n g = " U T F - 1 6 " ? > < G e m i n i   x m l n s = " h t t p : / / g e m i n i / p i v o t c u s t o m i z a t i o n / S h o w H i d d e n " > < C u s t o m C o n t e n t > < ! [ C D A T A [ T r u e ] ] > < / C u s t o m C o n t e n t > < / G e m i n i > 
</file>

<file path=customXml/item24.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25.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2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 2 0 2 5 - 0 4 - 0 1 T 0 8 : 5 3 : 2 7 . 1 6 2 1 2 6 2 - 0 5 : 0 0 < / L a s t P r o c e s s e d T i m e > < / D a t a M o d e l i n g S a n d b o x . S e r i a l i z e d S a n d b o x E r r o r C a c h e > ] ] > < / C u s t o m C o n t e n t > < / G e m i n i > 
</file>

<file path=customXml/item27.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28.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29.xml>��< ? x m l   v e r s i o n = " 1 . 0 "   e n c o d i n g = " U T F - 1 6 " ? > < G e m i n i   x m l n s = " h t t p : / / g e m i n i / p i v o t c u s t o m i z a t i o n / S a n d b o x N o n E m p t y " > < C u s t o m C o n t e n t > < ! [ C D A T A [ 1 ] ] > < / C u s t o m C o n t e n t > < / G e m i n i > 
</file>

<file path=customXml/item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4.xml>��< ? x m l   v e r s i o n = " 1 . 0 "   e n c o d i n g = " U T F - 1 6 " ? > < G e m i n i   x m l n s = " h t t p : / / g e m i n i / p i v o t c u s t o m i z a t i o n / T a b l e C o u n t I n S a n d b o x " > < C u s t o m C o n t e n t > < ! [ C D A T A [ 1 ] ] > < / C u s t o m C o n t e n t > < / G e m i n i > 
</file>

<file path=customXml/item5.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6.xml>��< ? x m l   v e r s i o n = " 1 . 0 "   e n c o d i n g = " U T F - 1 6 " ? > < G e m i n i   x m l n s = " h t t p : / / g e m i n i / p i v o t c u s t o m i z a t i o n / I s S a n d b o x E m b e d d e d " > < C u s t o m C o n t e n t > < ! [ C D A T A [ y e s ] ] > < / C u s t o m C o n t e n t > < / G e m i n i > 
</file>

<file path=customXml/item7.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8.xml>��< ? x m l   v e r s i o n = " 1 . 0 "   e n c o d i n g = " U T F - 1 6 " ? > < G e m i n i   x m l n s = " h t t p : / / g e m i n i / p i v o t c u s t o m i z a t i o n / L i n k e d T a b l e U p d a t e M o d e " > < C u s t o m C o n t e n t > < ! [ C D A T A [ T r u e ] ] > < / C u s t o m C o n t e n t > < / G e m i n i > 
</file>

<file path=customXml/item9.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Props1.xml><?xml version="1.0" encoding="utf-8"?>
<ds:datastoreItem xmlns:ds="http://schemas.openxmlformats.org/officeDocument/2006/customXml" ds:itemID="{DC5B7C17-0E08-4CE4-A04A-3E3A1F09BF1E}">
  <ds:schemaRefs/>
</ds:datastoreItem>
</file>

<file path=customXml/itemProps10.xml><?xml version="1.0" encoding="utf-8"?>
<ds:datastoreItem xmlns:ds="http://schemas.openxmlformats.org/officeDocument/2006/customXml" ds:itemID="{C3EF3086-C7C2-40D4-9060-C3E9573659D8}">
  <ds:schemaRefs/>
</ds:datastoreItem>
</file>

<file path=customXml/itemProps11.xml><?xml version="1.0" encoding="utf-8"?>
<ds:datastoreItem xmlns:ds="http://schemas.openxmlformats.org/officeDocument/2006/customXml" ds:itemID="{9D2C13F5-4327-4C6A-A40B-B10D2F028FF8}">
  <ds:schemaRefs/>
</ds:datastoreItem>
</file>

<file path=customXml/itemProps12.xml><?xml version="1.0" encoding="utf-8"?>
<ds:datastoreItem xmlns:ds="http://schemas.openxmlformats.org/officeDocument/2006/customXml" ds:itemID="{18A02A37-5173-458B-97E2-B03E67BE80CB}">
  <ds:schemaRefs/>
</ds:datastoreItem>
</file>

<file path=customXml/itemProps13.xml><?xml version="1.0" encoding="utf-8"?>
<ds:datastoreItem xmlns:ds="http://schemas.openxmlformats.org/officeDocument/2006/customXml" ds:itemID="{1588AAC0-C71E-47CE-A0AA-8ECA367F5132}">
  <ds:schemaRefs/>
</ds:datastoreItem>
</file>

<file path=customXml/itemProps14.xml><?xml version="1.0" encoding="utf-8"?>
<ds:datastoreItem xmlns:ds="http://schemas.openxmlformats.org/officeDocument/2006/customXml" ds:itemID="{5BDD8CE9-56A3-4E9D-A06E-6764CCE79EEC}">
  <ds:schemaRefs/>
</ds:datastoreItem>
</file>

<file path=customXml/itemProps15.xml><?xml version="1.0" encoding="utf-8"?>
<ds:datastoreItem xmlns:ds="http://schemas.openxmlformats.org/officeDocument/2006/customXml" ds:itemID="{D9E57FB0-74FB-4236-B80D-E9EF9D45B0BE}">
  <ds:schemaRefs/>
</ds:datastoreItem>
</file>

<file path=customXml/itemProps16.xml><?xml version="1.0" encoding="utf-8"?>
<ds:datastoreItem xmlns:ds="http://schemas.openxmlformats.org/officeDocument/2006/customXml" ds:itemID="{AC0C02F9-509E-453F-8B6E-2E8E6E24D7CE}">
  <ds:schemaRefs/>
</ds:datastoreItem>
</file>

<file path=customXml/itemProps17.xml><?xml version="1.0" encoding="utf-8"?>
<ds:datastoreItem xmlns:ds="http://schemas.openxmlformats.org/officeDocument/2006/customXml" ds:itemID="{01C359C8-D879-4459-A498-49D3977F4BA5}">
  <ds:schemaRefs/>
</ds:datastoreItem>
</file>

<file path=customXml/itemProps18.xml><?xml version="1.0" encoding="utf-8"?>
<ds:datastoreItem xmlns:ds="http://schemas.openxmlformats.org/officeDocument/2006/customXml" ds:itemID="{AC047DD0-D4C1-4EE5-882F-9B5FA6EAC91E}">
  <ds:schemaRefs/>
</ds:datastoreItem>
</file>

<file path=customXml/itemProps19.xml><?xml version="1.0" encoding="utf-8"?>
<ds:datastoreItem xmlns:ds="http://schemas.openxmlformats.org/officeDocument/2006/customXml" ds:itemID="{5602AAD6-8BBB-443C-B11B-BD057ACFCFC9}">
  <ds:schemaRefs/>
</ds:datastoreItem>
</file>

<file path=customXml/itemProps2.xml><?xml version="1.0" encoding="utf-8"?>
<ds:datastoreItem xmlns:ds="http://schemas.openxmlformats.org/officeDocument/2006/customXml" ds:itemID="{92C6FF89-B34D-4AA8-9286-9448DC5E1FE6}">
  <ds:schemaRefs/>
</ds:datastoreItem>
</file>

<file path=customXml/itemProps20.xml><?xml version="1.0" encoding="utf-8"?>
<ds:datastoreItem xmlns:ds="http://schemas.openxmlformats.org/officeDocument/2006/customXml" ds:itemID="{B34505E6-00FC-4603-8FB8-95A75E495882}">
  <ds:schemaRefs/>
</ds:datastoreItem>
</file>

<file path=customXml/itemProps21.xml><?xml version="1.0" encoding="utf-8"?>
<ds:datastoreItem xmlns:ds="http://schemas.openxmlformats.org/officeDocument/2006/customXml" ds:itemID="{5E8A06E6-7904-45F6-9766-EB14C87B0EE6}">
  <ds:schemaRefs/>
</ds:datastoreItem>
</file>

<file path=customXml/itemProps22.xml><?xml version="1.0" encoding="utf-8"?>
<ds:datastoreItem xmlns:ds="http://schemas.openxmlformats.org/officeDocument/2006/customXml" ds:itemID="{A029DA81-8A4F-4141-A78F-0DC6DE827006}">
  <ds:schemaRefs/>
</ds:datastoreItem>
</file>

<file path=customXml/itemProps23.xml><?xml version="1.0" encoding="utf-8"?>
<ds:datastoreItem xmlns:ds="http://schemas.openxmlformats.org/officeDocument/2006/customXml" ds:itemID="{7ECAA828-DD6E-4643-8226-05813F3E4B8E}">
  <ds:schemaRefs/>
</ds:datastoreItem>
</file>

<file path=customXml/itemProps24.xml><?xml version="1.0" encoding="utf-8"?>
<ds:datastoreItem xmlns:ds="http://schemas.openxmlformats.org/officeDocument/2006/customXml" ds:itemID="{DA000C45-C08D-45D2-A4C8-24E1B7761FDC}">
  <ds:schemaRefs/>
</ds:datastoreItem>
</file>

<file path=customXml/itemProps25.xml><?xml version="1.0" encoding="utf-8"?>
<ds:datastoreItem xmlns:ds="http://schemas.openxmlformats.org/officeDocument/2006/customXml" ds:itemID="{7EDB335B-076B-4023-AA0C-AE42E9A7CE39}">
  <ds:schemaRefs/>
</ds:datastoreItem>
</file>

<file path=customXml/itemProps26.xml><?xml version="1.0" encoding="utf-8"?>
<ds:datastoreItem xmlns:ds="http://schemas.openxmlformats.org/officeDocument/2006/customXml" ds:itemID="{3248D4D2-08D1-4111-BC7F-E0F264C96019}">
  <ds:schemaRefs/>
</ds:datastoreItem>
</file>

<file path=customXml/itemProps27.xml><?xml version="1.0" encoding="utf-8"?>
<ds:datastoreItem xmlns:ds="http://schemas.openxmlformats.org/officeDocument/2006/customXml" ds:itemID="{F0A1C9FF-F0F7-47FD-A354-C79198F9859D}">
  <ds:schemaRefs/>
</ds:datastoreItem>
</file>

<file path=customXml/itemProps28.xml><?xml version="1.0" encoding="utf-8"?>
<ds:datastoreItem xmlns:ds="http://schemas.openxmlformats.org/officeDocument/2006/customXml" ds:itemID="{B3F8B2C7-47E2-4EC6-959E-6BFACCD9B124}">
  <ds:schemaRefs/>
</ds:datastoreItem>
</file>

<file path=customXml/itemProps29.xml><?xml version="1.0" encoding="utf-8"?>
<ds:datastoreItem xmlns:ds="http://schemas.openxmlformats.org/officeDocument/2006/customXml" ds:itemID="{D1F9824F-17FB-464A-AF8D-60F1C827CD73}">
  <ds:schemaRefs/>
</ds:datastoreItem>
</file>

<file path=customXml/itemProps3.xml><?xml version="1.0" encoding="utf-8"?>
<ds:datastoreItem xmlns:ds="http://schemas.openxmlformats.org/officeDocument/2006/customXml" ds:itemID="{F1B028BC-D812-4535-946D-57DF3ED9EE63}">
  <ds:schemaRefs/>
</ds:datastoreItem>
</file>

<file path=customXml/itemProps4.xml><?xml version="1.0" encoding="utf-8"?>
<ds:datastoreItem xmlns:ds="http://schemas.openxmlformats.org/officeDocument/2006/customXml" ds:itemID="{DD52ABAA-7749-4701-B577-3A8B03639ABD}">
  <ds:schemaRefs/>
</ds:datastoreItem>
</file>

<file path=customXml/itemProps5.xml><?xml version="1.0" encoding="utf-8"?>
<ds:datastoreItem xmlns:ds="http://schemas.openxmlformats.org/officeDocument/2006/customXml" ds:itemID="{22319999-ECEF-4E2C-90E1-C5B593FE3991}">
  <ds:schemaRefs/>
</ds:datastoreItem>
</file>

<file path=customXml/itemProps6.xml><?xml version="1.0" encoding="utf-8"?>
<ds:datastoreItem xmlns:ds="http://schemas.openxmlformats.org/officeDocument/2006/customXml" ds:itemID="{36922B6E-C369-4BF7-AD00-D136BD5E3BA7}">
  <ds:schemaRefs/>
</ds:datastoreItem>
</file>

<file path=customXml/itemProps7.xml><?xml version="1.0" encoding="utf-8"?>
<ds:datastoreItem xmlns:ds="http://schemas.openxmlformats.org/officeDocument/2006/customXml" ds:itemID="{5A4D96FB-2512-478A-8E76-07478E8B5866}">
  <ds:schemaRefs/>
</ds:datastoreItem>
</file>

<file path=customXml/itemProps8.xml><?xml version="1.0" encoding="utf-8"?>
<ds:datastoreItem xmlns:ds="http://schemas.openxmlformats.org/officeDocument/2006/customXml" ds:itemID="{AAE3D9B9-CC31-443E-A771-26267C1EC45F}">
  <ds:schemaRefs/>
</ds:datastoreItem>
</file>

<file path=customXml/itemProps9.xml><?xml version="1.0" encoding="utf-8"?>
<ds:datastoreItem xmlns:ds="http://schemas.openxmlformats.org/officeDocument/2006/customXml" ds:itemID="{906D3A07-5AB7-4CAE-A470-12F52F7241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2025-07-01T14:19:20Z</dcterms:modified>
</cp:coreProperties>
</file>